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795" windowHeight="12270"/>
  </bookViews>
  <sheets>
    <sheet name="август" sheetId="31" r:id="rId1"/>
    <sheet name="Лист4" sheetId="30" r:id="rId2"/>
  </sheets>
  <definedNames>
    <definedName name="_xlnm.Print_Titles" localSheetId="0">август!$A:$A</definedName>
    <definedName name="_xlnm.Print_Area" localSheetId="0">август!$A$2:$AF$35</definedName>
  </definedNames>
  <calcPr calcId="125725"/>
</workbook>
</file>

<file path=xl/calcChain.xml><?xml version="1.0" encoding="utf-8"?>
<calcChain xmlns="http://schemas.openxmlformats.org/spreadsheetml/2006/main">
  <c r="Z34" i="31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B35"/>
  <c r="J35" s="1"/>
  <c r="AB35"/>
  <c r="AA35"/>
  <c r="O35"/>
  <c r="AE35" l="1"/>
  <c r="L35"/>
  <c r="M35" s="1"/>
  <c r="N35"/>
  <c r="AD35"/>
  <c r="AF35" l="1"/>
  <c r="P35"/>
  <c r="Q35" s="1"/>
  <c r="AC35"/>
  <c r="R35" l="1"/>
  <c r="U35" l="1"/>
  <c r="W35"/>
  <c r="T35" l="1"/>
  <c r="Y35"/>
  <c r="X35"/>
  <c r="V35" l="1"/>
  <c r="Z35" l="1"/>
</calcChain>
</file>

<file path=xl/sharedStrings.xml><?xml version="1.0" encoding="utf-8"?>
<sst xmlns="http://schemas.openxmlformats.org/spreadsheetml/2006/main" count="132" uniqueCount="98">
  <si>
    <t>ГБУЗ КО "Городская поликлиника"</t>
  </si>
  <si>
    <t>ЧУЗ "РЖД-Медицина» г.Калуга"</t>
  </si>
  <si>
    <t>МРЦ ГБУЗ КО "КГКБ №4"</t>
  </si>
  <si>
    <t>МРЦ ГБУЗ КО "КГБ №5"</t>
  </si>
  <si>
    <t>Итого</t>
  </si>
  <si>
    <t>ГБУЗ КО КОКБ</t>
  </si>
  <si>
    <t>Коэф. До 20 (по МР)</t>
  </si>
  <si>
    <t>Коэф. от 20 до 50 (по МР)</t>
  </si>
  <si>
    <t>Итого доля населения в подразделениях и малых городах до 50 тыс. (Дот)</t>
  </si>
  <si>
    <t>УЗ "Медико-санитарная часть №1"</t>
  </si>
  <si>
    <t>ФКУЗ  "Медико-санитарная часть УВД по Калужской области"</t>
  </si>
  <si>
    <t>ГУЗ "Медико-санитарная часть №2 г. Калуги"</t>
  </si>
  <si>
    <t>ГБУЗ КО "ЦРБ Бабынинского района"</t>
  </si>
  <si>
    <t>ГБУЗ КО "Городская поликлиника ГП "Город Кременки"</t>
  </si>
  <si>
    <t>ФГБУЗ "Клиническая больница №8 ФМБА России"</t>
  </si>
  <si>
    <t>ГБУЗ КО "ЦРБ Жуковского района"</t>
  </si>
  <si>
    <t>ГБУЗ КО "ЦРБ Малоярославецкого района"</t>
  </si>
  <si>
    <t>ГБУЗ КО "ЦРБ Боровского района"</t>
  </si>
  <si>
    <t>ГБУЗ КО "Детская городская больница"</t>
  </si>
  <si>
    <t>Коэффициенты половозрастных затрат (КПВЗ) с учетом старше 65 лет (1,6)</t>
  </si>
  <si>
    <t xml:space="preserve">Дифференцированные подушевые нормативы (тарифы) для оплаты амбулаторно-поликлинической помощи, оказанной медицинскими организациями, имеющими прикрепленное население на 2020 год (руб.) </t>
  </si>
  <si>
    <t>Медицинские организации</t>
  </si>
  <si>
    <t>ГБУЗ КО "Центральная межрайонная больница № 3" (Козельск)</t>
  </si>
  <si>
    <t>ГБУЗ КО Жуковская ЦРБ</t>
  </si>
  <si>
    <t>ГБУЗ КО Бабынинская ЦРБ</t>
  </si>
  <si>
    <t>ГБУЗ КО Тарусская ЦРБ</t>
  </si>
  <si>
    <t>ГБУЗ КО Боровская ЦРБ</t>
  </si>
  <si>
    <t>ГБУЗ КО Горполиклиника "Кременки"</t>
  </si>
  <si>
    <t>к Соглашению</t>
  </si>
  <si>
    <t>ГБУЗ КО Хвастовичская ЦРБ</t>
  </si>
  <si>
    <t>ГБУЗ КО  Малоярославецкая ЦРБ</t>
  </si>
  <si>
    <t>ГБУЗ КО «Центральная межрайонная больница № 2» (Людиновская)</t>
  </si>
  <si>
    <t>ГБУЗ КО "Центральная межрайонная больница № 5" (Сухиничи)</t>
  </si>
  <si>
    <t>ГБУЗ КО "Центральная межрайонная больница № 1" (Киров)</t>
  </si>
  <si>
    <t>ГБУЗ КО "Центральная межрайонная больница № 6"  (Дзержинский)</t>
  </si>
  <si>
    <t>ГБУЗ КО "Центральная межрайонная больница № 4"  (Юхнов)</t>
  </si>
  <si>
    <t>Население, обслуж. подразделениями и в малых городах численностью до 20 тыс.</t>
  </si>
  <si>
    <t>Население обслуж. подразделениями и в малых городах численностью от 20 до 50 тыс.</t>
  </si>
  <si>
    <t>Доля населения в подразделениях и малых городах численностью до 20</t>
  </si>
  <si>
    <t>Доля населения в подразделениях и малых городах численностью  от 20 до 50</t>
  </si>
  <si>
    <t>Финансовое обеспечение фельдшерских, фельдшерско-акушерских пунктов на 2020 год, руб.</t>
  </si>
  <si>
    <t>Финансовое обеспечение фельдшерских, фельдшерско-акушерских пунктов  на I квартал  2020 года</t>
  </si>
  <si>
    <t>Финансовое обеспечение фельдшерских, фельдшерско-акушерских пунктов на II квартал  2020 года</t>
  </si>
  <si>
    <t>Финансовое обеспечение фельдшерских, фельдшерско-акушерских пунктов на III квартал  2020 года</t>
  </si>
  <si>
    <t>Финансовое обеспечение фельдшерских, фельдшерско-акушерских пунктов на IV квартал  2020 года</t>
  </si>
  <si>
    <t>от 27 декабря 2019 г."</t>
  </si>
  <si>
    <t>"Приложение № 2</t>
  </si>
  <si>
    <t>Финансовое обеспечение на I квартал  2020 года по подушевому нормативу</t>
  </si>
  <si>
    <t>Финансовое обеспечение на II квартал  2020 года по подушевому нормативу</t>
  </si>
  <si>
    <t>Финансовое обеспечение на III квартал  2020 года по подушевому нормативу</t>
  </si>
  <si>
    <t>Финансовое обеспечение на IV квартал  2020 года по подушевому нормативу</t>
  </si>
  <si>
    <t>Финансовое обеспечение на 2020 год</t>
  </si>
  <si>
    <t>январь, февраль месяц</t>
  </si>
  <si>
    <t>март</t>
  </si>
  <si>
    <t>10 месяцев</t>
  </si>
  <si>
    <t>Финансовое обеспечение фельдшерских, фельдшерско-акушерских пунктов на апрель  2020 г., руб.</t>
  </si>
  <si>
    <t>Коэффициент уровня (подуровня) оказания медицинской помощи, к которому относится медицинская организация</t>
  </si>
  <si>
    <t>(1-Дот)</t>
  </si>
  <si>
    <t>Доля до 20*к-т</t>
  </si>
  <si>
    <t>Доля до 50*к-т</t>
  </si>
  <si>
    <t>Коэффициент дифференциации   подразделениях и малых городах</t>
  </si>
  <si>
    <t>Коэффициент дифференциации ДП (с уч. ПВК)</t>
  </si>
  <si>
    <t>Население на 01.05.2020 года</t>
  </si>
  <si>
    <t xml:space="preserve">Финансовое обеспечение на июнь месяц (терапевты, ВОП, педиатры, средний мед. Персонал) </t>
  </si>
  <si>
    <t>Финансовое обеспечение на месяц (июнь месяц) (гр.20*гр.22)</t>
  </si>
  <si>
    <r>
      <t>ПРОЕКТ Базовый подушевой норматив на июнь</t>
    </r>
    <r>
      <rPr>
        <b/>
        <sz val="11"/>
        <color theme="4" tint="-0.249977111117893"/>
        <rFont val="Times New Roman"/>
        <family val="1"/>
        <charset val="204"/>
      </rPr>
      <t>(БПН)</t>
    </r>
  </si>
  <si>
    <t>Коэффициент поправочный июнь</t>
  </si>
  <si>
    <t xml:space="preserve">Подушевой норматив на июнь - всего, руб. </t>
  </si>
  <si>
    <t>Финансовое обеспечение на июнь месяц (терапевты, ВОП, педиатры, средний мед. Персонал) с учетом поправочного коэффициента</t>
  </si>
  <si>
    <t>январь,февраль,март, апрель</t>
  </si>
  <si>
    <t>май</t>
  </si>
  <si>
    <t>8 месяцев</t>
  </si>
  <si>
    <t xml:space="preserve">Финансовое обеспечение на июнь - всего с учетом поправочного коэффициента </t>
  </si>
  <si>
    <t>Приложение № 2</t>
  </si>
  <si>
    <t xml:space="preserve"> к Протоколу № 2</t>
  </si>
  <si>
    <r>
      <t xml:space="preserve">Базовый подушевой норматив (терапевт, ВОП, педиатр,средний мед. персонал), руб.                        </t>
    </r>
    <r>
      <rPr>
        <b/>
        <sz val="11"/>
        <rFont val="Times New Roman"/>
        <family val="1"/>
        <charset val="204"/>
      </rPr>
      <t>Бпн</t>
    </r>
  </si>
  <si>
    <t xml:space="preserve">Подушевой норматив месяц июнь, руб. (терапевты, ВОП, педиатры, средний медперсонал) </t>
  </si>
  <si>
    <t>ФКУЗ  "МСЧ МВД по Калужской области"</t>
  </si>
  <si>
    <t>ГБУЗ КО "ЦРБ Тарусского района"</t>
  </si>
  <si>
    <t>ГБУЗ КО "ЦРБ Хвастовичского района"</t>
  </si>
  <si>
    <t>ГБУЗ КО "Центральная межрайонная больница № 5" (г.Сухиничи)</t>
  </si>
  <si>
    <t>ГБУЗ КО "Центральная межрайонная больница № 1" (г.Киров)</t>
  </si>
  <si>
    <t>ГБУЗ КО "Центральная межрайонная больница № 3" (г.Козельск)</t>
  </si>
  <si>
    <t>ГБУЗ КО "Центральная межрайонная больница № 6"  (г.Кондрово)</t>
  </si>
  <si>
    <t>ГБУЗ КО "Центральная межрайонная больница № 4"  (г.Юхнов)</t>
  </si>
  <si>
    <t>ГБУЗ КО «Центральная межрайонная больница № 2» (г.Людиново)</t>
  </si>
  <si>
    <t xml:space="preserve">для оплаты амбулаторно-поликлинической помощи, оказанной медицинскими организациями, имеющими прикрепленное население на 2020 год (руб.) </t>
  </si>
  <si>
    <t xml:space="preserve">Дифференцированные подушевые нормативы (тарифы) </t>
  </si>
  <si>
    <r>
      <t xml:space="preserve">Базовый подушевой норматив на июль </t>
    </r>
    <r>
      <rPr>
        <b/>
        <sz val="10"/>
        <rFont val="Times New Roman"/>
        <family val="1"/>
        <charset val="204"/>
      </rPr>
      <t>(БПН)</t>
    </r>
  </si>
  <si>
    <t>Население, обслуж. Подразделениями и в малых городах численностью до 20 тыс.</t>
  </si>
  <si>
    <t>Население на 01.07.2020 года</t>
  </si>
  <si>
    <t xml:space="preserve">Финансовое обеспечение на месяц (август месяц) </t>
  </si>
  <si>
    <t>Коэффициент поправочный август</t>
  </si>
  <si>
    <t xml:space="preserve">Подушевой норматив на август - всего, руб. </t>
  </si>
  <si>
    <r>
      <t>Финансовое обеспечение на август</t>
    </r>
    <r>
      <rPr>
        <b/>
        <sz val="10"/>
        <rFont val="Times New Roman"/>
        <family val="1"/>
        <charset val="204"/>
      </rPr>
      <t xml:space="preserve"> - всего с учетом поправочного коэффициента </t>
    </r>
  </si>
  <si>
    <t>Приложение № 1</t>
  </si>
  <si>
    <t>Финансовое обеспечение фельдшерских, фельдшерско-акушерских пунктов на август 2020 г., руб.</t>
  </si>
  <si>
    <t xml:space="preserve"> к Дополнительному соглашению № 7 от 29.07.2020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</si>
</sst>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0000"/>
    <numFmt numFmtId="166" formatCode="0.0000"/>
    <numFmt numFmtId="167" formatCode="0.000"/>
    <numFmt numFmtId="168" formatCode="#,##0.000"/>
    <numFmt numFmtId="169" formatCode="#,##0.000000"/>
  </numFmts>
  <fonts count="2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sz val="11"/>
      <color rgb="FFFF33CC"/>
      <name val="Times New Roman"/>
      <family val="1"/>
      <charset val="204"/>
    </font>
    <font>
      <i/>
      <sz val="11"/>
      <color rgb="FFFF33CC"/>
      <name val="Times New Roman"/>
      <family val="1"/>
      <charset val="204"/>
    </font>
    <font>
      <b/>
      <i/>
      <sz val="11"/>
      <color rgb="FFFF33CC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b/>
      <sz val="11"/>
      <color theme="4" tint="-0.24997711111789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4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/>
    <xf numFmtId="0" fontId="2" fillId="0" borderId="1" xfId="0" applyFont="1" applyFill="1" applyBorder="1"/>
    <xf numFmtId="167" fontId="2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7" fontId="4" fillId="0" borderId="1" xfId="0" applyNumberFormat="1" applyFont="1" applyFill="1" applyBorder="1"/>
    <xf numFmtId="0" fontId="2" fillId="0" borderId="0" xfId="0" applyFont="1" applyFill="1"/>
    <xf numFmtId="0" fontId="3" fillId="0" borderId="0" xfId="0" applyFont="1" applyFill="1"/>
    <xf numFmtId="0" fontId="12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4" fillId="0" borderId="0" xfId="0" applyFont="1" applyFill="1"/>
    <xf numFmtId="0" fontId="5" fillId="0" borderId="1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165" fontId="2" fillId="0" borderId="1" xfId="0" applyNumberFormat="1" applyFont="1" applyFill="1" applyBorder="1"/>
    <xf numFmtId="169" fontId="2" fillId="0" borderId="1" xfId="0" applyNumberFormat="1" applyFont="1" applyFill="1" applyBorder="1"/>
    <xf numFmtId="3" fontId="3" fillId="0" borderId="1" xfId="0" applyNumberFormat="1" applyFont="1" applyFill="1" applyBorder="1"/>
    <xf numFmtId="4" fontId="13" fillId="0" borderId="1" xfId="0" applyNumberFormat="1" applyFont="1" applyFill="1" applyBorder="1"/>
    <xf numFmtId="4" fontId="3" fillId="0" borderId="1" xfId="0" applyNumberFormat="1" applyFont="1" applyFill="1" applyBorder="1"/>
    <xf numFmtId="4" fontId="9" fillId="0" borderId="1" xfId="0" applyNumberFormat="1" applyFont="1" applyFill="1" applyBorder="1"/>
    <xf numFmtId="4" fontId="5" fillId="0" borderId="1" xfId="0" applyNumberFormat="1" applyFont="1" applyFill="1" applyBorder="1"/>
    <xf numFmtId="4" fontId="1" fillId="0" borderId="1" xfId="0" applyNumberFormat="1" applyFont="1" applyFill="1" applyBorder="1"/>
    <xf numFmtId="4" fontId="2" fillId="0" borderId="0" xfId="0" applyNumberFormat="1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166" fontId="4" fillId="0" borderId="1" xfId="0" applyNumberFormat="1" applyFont="1" applyFill="1" applyBorder="1"/>
    <xf numFmtId="4" fontId="4" fillId="0" borderId="1" xfId="0" applyNumberFormat="1" applyFont="1" applyFill="1" applyBorder="1"/>
    <xf numFmtId="164" fontId="4" fillId="0" borderId="1" xfId="0" applyNumberFormat="1" applyFont="1" applyFill="1" applyBorder="1"/>
    <xf numFmtId="3" fontId="10" fillId="0" borderId="1" xfId="0" applyNumberFormat="1" applyFont="1" applyFill="1" applyBorder="1"/>
    <xf numFmtId="4" fontId="14" fillId="0" borderId="1" xfId="0" applyNumberFormat="1" applyFont="1" applyFill="1" applyBorder="1"/>
    <xf numFmtId="4" fontId="10" fillId="0" borderId="1" xfId="0" applyNumberFormat="1" applyFont="1" applyFill="1" applyBorder="1"/>
    <xf numFmtId="3" fontId="15" fillId="0" borderId="1" xfId="0" applyNumberFormat="1" applyFont="1" applyFill="1" applyBorder="1"/>
    <xf numFmtId="4" fontId="16" fillId="0" borderId="1" xfId="0" applyNumberFormat="1" applyFont="1" applyFill="1" applyBorder="1"/>
    <xf numFmtId="3" fontId="2" fillId="0" borderId="0" xfId="0" applyNumberFormat="1" applyFont="1" applyFill="1"/>
    <xf numFmtId="4" fontId="3" fillId="0" borderId="0" xfId="0" applyNumberFormat="1" applyFont="1" applyFill="1" applyBorder="1"/>
    <xf numFmtId="0" fontId="19" fillId="2" borderId="0" xfId="0" applyFont="1" applyFill="1"/>
    <xf numFmtId="0" fontId="7" fillId="2" borderId="0" xfId="0" applyFont="1" applyFill="1"/>
    <xf numFmtId="0" fontId="17" fillId="3" borderId="1" xfId="0" applyFont="1" applyFill="1" applyBorder="1" applyAlignment="1">
      <alignment horizontal="center" vertical="center" wrapText="1"/>
    </xf>
    <xf numFmtId="168" fontId="1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20" fillId="2" borderId="0" xfId="0" applyFont="1" applyFill="1"/>
    <xf numFmtId="3" fontId="1" fillId="2" borderId="1" xfId="0" applyNumberFormat="1" applyFont="1" applyFill="1" applyBorder="1"/>
    <xf numFmtId="166" fontId="1" fillId="2" borderId="1" xfId="0" applyNumberFormat="1" applyFont="1" applyFill="1" applyBorder="1"/>
    <xf numFmtId="165" fontId="1" fillId="2" borderId="1" xfId="0" applyNumberFormat="1" applyFont="1" applyFill="1" applyBorder="1"/>
    <xf numFmtId="169" fontId="1" fillId="2" borderId="1" xfId="0" applyNumberFormat="1" applyFont="1" applyFill="1" applyBorder="1"/>
    <xf numFmtId="4" fontId="20" fillId="2" borderId="1" xfId="0" applyNumberFormat="1" applyFont="1" applyFill="1" applyBorder="1"/>
    <xf numFmtId="4" fontId="1" fillId="2" borderId="0" xfId="0" applyNumberFormat="1" applyFont="1" applyFill="1"/>
    <xf numFmtId="167" fontId="1" fillId="2" borderId="1" xfId="0" applyNumberFormat="1" applyFont="1" applyFill="1" applyBorder="1"/>
    <xf numFmtId="3" fontId="7" fillId="2" borderId="1" xfId="0" applyNumberFormat="1" applyFont="1" applyFill="1" applyBorder="1"/>
    <xf numFmtId="167" fontId="7" fillId="2" borderId="1" xfId="0" applyNumberFormat="1" applyFont="1" applyFill="1" applyBorder="1"/>
    <xf numFmtId="166" fontId="7" fillId="2" borderId="1" xfId="0" applyNumberFormat="1" applyFont="1" applyFill="1" applyBorder="1"/>
    <xf numFmtId="4" fontId="7" fillId="2" borderId="1" xfId="0" applyNumberFormat="1" applyFont="1" applyFill="1" applyBorder="1"/>
    <xf numFmtId="164" fontId="7" fillId="2" borderId="1" xfId="0" applyNumberFormat="1" applyFont="1" applyFill="1" applyBorder="1"/>
    <xf numFmtId="4" fontId="21" fillId="2" borderId="1" xfId="0" applyNumberFormat="1" applyFont="1" applyFill="1" applyBorder="1"/>
    <xf numFmtId="3" fontId="1" fillId="2" borderId="0" xfId="0" applyNumberFormat="1" applyFont="1" applyFill="1"/>
    <xf numFmtId="4" fontId="1" fillId="2" borderId="0" xfId="0" applyNumberFormat="1" applyFont="1" applyFill="1" applyBorder="1"/>
    <xf numFmtId="0" fontId="22" fillId="2" borderId="1" xfId="0" applyFont="1" applyFill="1" applyBorder="1" applyAlignment="1">
      <alignment horizontal="center" vertical="center" wrapText="1"/>
    </xf>
    <xf numFmtId="168" fontId="22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2" fillId="2" borderId="0" xfId="0" applyFont="1" applyFill="1"/>
    <xf numFmtId="0" fontId="19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CCFF"/>
      <color rgb="FFFF33CC"/>
      <color rgb="FFCCFF66"/>
      <color rgb="FF99CCFF"/>
      <color rgb="FF3399FF"/>
      <color rgb="FF0000FF"/>
      <color rgb="FFFFCCCC"/>
      <color rgb="FF99FFCC"/>
      <color rgb="FFFFFFCC"/>
      <color rgb="FFA5297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33CC"/>
  </sheetPr>
  <dimension ref="A2:AH36"/>
  <sheetViews>
    <sheetView tabSelected="1" zoomScale="124" zoomScaleNormal="124" workbookViewId="0">
      <selection activeCell="D4" sqref="D4"/>
    </sheetView>
  </sheetViews>
  <sheetFormatPr defaultRowHeight="15"/>
  <cols>
    <col min="1" max="1" width="42" style="1" customWidth="1"/>
    <col min="2" max="2" width="11.85546875" style="1" customWidth="1"/>
    <col min="3" max="3" width="12.140625" style="1" customWidth="1"/>
    <col min="4" max="4" width="14.7109375" style="1" customWidth="1"/>
    <col min="5" max="5" width="14.5703125" style="1" customWidth="1"/>
    <col min="6" max="6" width="15.85546875" style="1" customWidth="1"/>
    <col min="7" max="7" width="10.5703125" style="1" customWidth="1"/>
    <col min="8" max="8" width="12.7109375" style="1" customWidth="1"/>
    <col min="9" max="9" width="11.85546875" style="1" customWidth="1"/>
    <col min="10" max="10" width="14" style="1" customWidth="1"/>
    <col min="11" max="11" width="13.28515625" style="1" customWidth="1"/>
    <col min="12" max="13" width="10.140625" style="1" customWidth="1"/>
    <col min="14" max="14" width="11" style="1" customWidth="1"/>
    <col min="15" max="15" width="12.140625" style="1" customWidth="1"/>
    <col min="16" max="16" width="13.85546875" style="1" customWidth="1"/>
    <col min="17" max="17" width="13.42578125" style="1" customWidth="1"/>
    <col min="18" max="18" width="16.85546875" style="1" customWidth="1"/>
    <col min="19" max="20" width="13.5703125" style="1" customWidth="1"/>
    <col min="21" max="24" width="17" style="1" customWidth="1"/>
    <col min="25" max="26" width="14.5703125" style="1" customWidth="1"/>
    <col min="27" max="27" width="14.42578125" style="1" customWidth="1"/>
    <col min="28" max="31" width="15.28515625" style="1" customWidth="1"/>
    <col min="32" max="32" width="17.5703125" style="53" customWidth="1"/>
    <col min="33" max="33" width="13.28515625" style="1" customWidth="1"/>
    <col min="34" max="16384" width="9.140625" style="1"/>
  </cols>
  <sheetData>
    <row r="2" spans="1:33" ht="16.5">
      <c r="N2" s="73" t="s">
        <v>95</v>
      </c>
      <c r="O2" s="74"/>
      <c r="P2" s="74"/>
      <c r="Q2" s="74"/>
    </row>
    <row r="3" spans="1:33">
      <c r="N3" s="75" t="s">
        <v>97</v>
      </c>
      <c r="O3" s="74"/>
      <c r="P3" s="74"/>
      <c r="Q3" s="74"/>
    </row>
    <row r="4" spans="1:33">
      <c r="N4" s="75" t="s">
        <v>46</v>
      </c>
      <c r="O4" s="74"/>
      <c r="P4" s="74"/>
      <c r="Q4" s="74"/>
    </row>
    <row r="5" spans="1:33">
      <c r="N5" s="75" t="s">
        <v>28</v>
      </c>
      <c r="O5" s="74"/>
      <c r="P5" s="74"/>
      <c r="Q5" s="74"/>
    </row>
    <row r="6" spans="1:33">
      <c r="N6" s="75" t="s">
        <v>45</v>
      </c>
      <c r="O6" s="74"/>
      <c r="P6" s="74"/>
      <c r="Q6" s="74"/>
    </row>
    <row r="7" spans="1:33">
      <c r="B7" s="76" t="s">
        <v>87</v>
      </c>
      <c r="C7" s="76"/>
      <c r="D7" s="76"/>
      <c r="E7" s="76"/>
      <c r="F7" s="76"/>
      <c r="G7" s="76"/>
      <c r="H7" s="76"/>
      <c r="I7" s="76"/>
      <c r="J7" s="76"/>
      <c r="K7" s="76"/>
      <c r="N7" s="74"/>
      <c r="O7" s="74"/>
      <c r="P7" s="74"/>
      <c r="Q7" s="74"/>
    </row>
    <row r="8" spans="1:33">
      <c r="B8" s="49" t="s">
        <v>86</v>
      </c>
    </row>
    <row r="10" spans="1:33" s="72" customFormat="1" ht="127.5">
      <c r="A10" s="69" t="s">
        <v>21</v>
      </c>
      <c r="B10" s="69" t="s">
        <v>90</v>
      </c>
      <c r="C10" s="69" t="s">
        <v>88</v>
      </c>
      <c r="D10" s="69" t="s">
        <v>56</v>
      </c>
      <c r="E10" s="69" t="s">
        <v>19</v>
      </c>
      <c r="F10" s="69" t="s">
        <v>89</v>
      </c>
      <c r="G10" s="69" t="s">
        <v>6</v>
      </c>
      <c r="H10" s="69" t="s">
        <v>37</v>
      </c>
      <c r="I10" s="69" t="s">
        <v>7</v>
      </c>
      <c r="J10" s="69" t="s">
        <v>38</v>
      </c>
      <c r="K10" s="69" t="s">
        <v>39</v>
      </c>
      <c r="L10" s="69" t="s">
        <v>8</v>
      </c>
      <c r="M10" s="69" t="s">
        <v>57</v>
      </c>
      <c r="N10" s="69" t="s">
        <v>58</v>
      </c>
      <c r="O10" s="69" t="s">
        <v>59</v>
      </c>
      <c r="P10" s="69" t="s">
        <v>60</v>
      </c>
      <c r="Q10" s="69" t="s">
        <v>61</v>
      </c>
      <c r="R10" s="69" t="s">
        <v>91</v>
      </c>
      <c r="S10" s="70" t="s">
        <v>92</v>
      </c>
      <c r="T10" s="69" t="s">
        <v>93</v>
      </c>
      <c r="U10" s="71" t="s">
        <v>94</v>
      </c>
      <c r="V10" s="71" t="s">
        <v>47</v>
      </c>
      <c r="W10" s="71" t="s">
        <v>48</v>
      </c>
      <c r="X10" s="71" t="s">
        <v>49</v>
      </c>
      <c r="Y10" s="71" t="s">
        <v>50</v>
      </c>
      <c r="Z10" s="69" t="s">
        <v>51</v>
      </c>
      <c r="AA10" s="69" t="s">
        <v>40</v>
      </c>
      <c r="AB10" s="69" t="s">
        <v>96</v>
      </c>
      <c r="AC10" s="71" t="s">
        <v>41</v>
      </c>
      <c r="AD10" s="71" t="s">
        <v>42</v>
      </c>
      <c r="AE10" s="71" t="s">
        <v>43</v>
      </c>
      <c r="AF10" s="71" t="s">
        <v>44</v>
      </c>
    </row>
    <row r="11" spans="1:3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  <c r="N11" s="5">
        <v>14</v>
      </c>
      <c r="O11" s="5">
        <v>15</v>
      </c>
      <c r="P11" s="5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  <c r="W11" s="5">
        <v>23</v>
      </c>
      <c r="X11" s="5">
        <v>24</v>
      </c>
      <c r="Y11" s="5">
        <v>25</v>
      </c>
      <c r="Z11" s="5">
        <v>26</v>
      </c>
      <c r="AA11" s="5">
        <v>27</v>
      </c>
      <c r="AB11" s="5">
        <v>28</v>
      </c>
      <c r="AC11" s="5">
        <v>29</v>
      </c>
      <c r="AD11" s="5">
        <v>30</v>
      </c>
      <c r="AE11" s="5">
        <v>31</v>
      </c>
      <c r="AF11" s="5">
        <v>32</v>
      </c>
    </row>
    <row r="12" spans="1:33" ht="30">
      <c r="A12" s="4" t="s">
        <v>14</v>
      </c>
      <c r="B12" s="54">
        <v>117228</v>
      </c>
      <c r="C12" s="3">
        <v>225.99360415343432</v>
      </c>
      <c r="D12" s="3">
        <v>1</v>
      </c>
      <c r="E12" s="2">
        <v>1.1459999999999999</v>
      </c>
      <c r="F12" s="2"/>
      <c r="G12" s="2"/>
      <c r="H12" s="2"/>
      <c r="I12" s="2"/>
      <c r="J12" s="2"/>
      <c r="K12" s="2"/>
      <c r="L12" s="2">
        <v>0</v>
      </c>
      <c r="M12" s="55">
        <v>1</v>
      </c>
      <c r="N12" s="55">
        <v>0</v>
      </c>
      <c r="O12" s="55">
        <v>0</v>
      </c>
      <c r="P12" s="55">
        <v>1</v>
      </c>
      <c r="Q12" s="56">
        <v>1.1459999999999999</v>
      </c>
      <c r="R12" s="54">
        <v>30360723.84894282</v>
      </c>
      <c r="S12" s="57">
        <v>0.85711795890227327</v>
      </c>
      <c r="T12" s="3">
        <v>221.98384051763605</v>
      </c>
      <c r="U12" s="3">
        <v>26022721.656201441</v>
      </c>
      <c r="V12" s="3">
        <v>36397307.269336224</v>
      </c>
      <c r="W12" s="3">
        <v>77733973.316798776</v>
      </c>
      <c r="X12" s="3">
        <v>78034814.523291439</v>
      </c>
      <c r="Y12" s="3">
        <v>78068164.968604326</v>
      </c>
      <c r="Z12" s="3">
        <f>V12+W12+X12+Y12</f>
        <v>270234260.07803077</v>
      </c>
      <c r="AA12" s="54"/>
      <c r="AB12" s="58">
        <v>0</v>
      </c>
      <c r="AC12" s="3">
        <v>0</v>
      </c>
      <c r="AD12" s="3">
        <v>0</v>
      </c>
      <c r="AE12" s="3">
        <v>0</v>
      </c>
      <c r="AF12" s="3">
        <v>0</v>
      </c>
      <c r="AG12" s="59"/>
    </row>
    <row r="13" spans="1:33">
      <c r="A13" s="4" t="s">
        <v>0</v>
      </c>
      <c r="B13" s="54">
        <v>73416</v>
      </c>
      <c r="C13" s="3">
        <v>225.99360415343432</v>
      </c>
      <c r="D13" s="3">
        <v>1</v>
      </c>
      <c r="E13" s="60">
        <v>0.78700000000000003</v>
      </c>
      <c r="F13" s="2"/>
      <c r="G13" s="2"/>
      <c r="H13" s="2"/>
      <c r="I13" s="2"/>
      <c r="J13" s="2"/>
      <c r="K13" s="2"/>
      <c r="L13" s="2">
        <v>0</v>
      </c>
      <c r="M13" s="55">
        <v>1</v>
      </c>
      <c r="N13" s="55">
        <v>0</v>
      </c>
      <c r="O13" s="55">
        <v>0</v>
      </c>
      <c r="P13" s="55">
        <v>1</v>
      </c>
      <c r="Q13" s="56">
        <v>0.78700000000000003</v>
      </c>
      <c r="R13" s="54">
        <v>13057547.050269958</v>
      </c>
      <c r="S13" s="57">
        <v>0.85711795890227327</v>
      </c>
      <c r="T13" s="3">
        <v>152.44440007624749</v>
      </c>
      <c r="U13" s="3">
        <v>11191858.075997785</v>
      </c>
      <c r="V13" s="3">
        <v>15889018.84344786</v>
      </c>
      <c r="W13" s="3">
        <v>33659702.265380457</v>
      </c>
      <c r="X13" s="3">
        <v>33585904.587044537</v>
      </c>
      <c r="Y13" s="3">
        <v>33575574.227993354</v>
      </c>
      <c r="Z13" s="3">
        <f t="shared" ref="Z13:Z34" si="0">V13+W13+X13+Y13</f>
        <v>116710199.92386621</v>
      </c>
      <c r="AA13" s="54">
        <v>7818800</v>
      </c>
      <c r="AB13" s="58">
        <v>635613.33333333337</v>
      </c>
      <c r="AC13" s="3">
        <v>2098280</v>
      </c>
      <c r="AD13" s="3">
        <v>1906840</v>
      </c>
      <c r="AE13" s="3">
        <v>1906840</v>
      </c>
      <c r="AF13" s="3">
        <v>1906840</v>
      </c>
      <c r="AG13" s="59"/>
    </row>
    <row r="14" spans="1:33">
      <c r="A14" s="4" t="s">
        <v>77</v>
      </c>
      <c r="B14" s="54">
        <v>2365</v>
      </c>
      <c r="C14" s="3">
        <v>225.99360415343432</v>
      </c>
      <c r="D14" s="3">
        <v>1</v>
      </c>
      <c r="E14" s="60">
        <v>0.78800000000000003</v>
      </c>
      <c r="F14" s="2"/>
      <c r="G14" s="2"/>
      <c r="H14" s="2"/>
      <c r="I14" s="2"/>
      <c r="J14" s="2"/>
      <c r="K14" s="2"/>
      <c r="L14" s="2">
        <v>0</v>
      </c>
      <c r="M14" s="55">
        <v>1</v>
      </c>
      <c r="N14" s="55">
        <v>0</v>
      </c>
      <c r="O14" s="55">
        <v>0</v>
      </c>
      <c r="P14" s="55">
        <v>1</v>
      </c>
      <c r="Q14" s="56">
        <v>0.78800000000000003</v>
      </c>
      <c r="R14" s="54">
        <v>421166.20057242329</v>
      </c>
      <c r="S14" s="57">
        <v>0.85711795890227327</v>
      </c>
      <c r="T14" s="3">
        <v>152.63810325296444</v>
      </c>
      <c r="U14" s="3">
        <v>360989.1141932609</v>
      </c>
      <c r="V14" s="3">
        <v>521851.9838261588</v>
      </c>
      <c r="W14" s="3">
        <v>1090105.0297105792</v>
      </c>
      <c r="X14" s="3">
        <v>1083768.7497323658</v>
      </c>
      <c r="Y14" s="3">
        <v>1082967.3425797827</v>
      </c>
      <c r="Z14" s="3">
        <f t="shared" si="0"/>
        <v>3778693.105848887</v>
      </c>
      <c r="AA14" s="54"/>
      <c r="AB14" s="58">
        <v>0</v>
      </c>
      <c r="AC14" s="3">
        <v>0</v>
      </c>
      <c r="AD14" s="3">
        <v>0</v>
      </c>
      <c r="AE14" s="3">
        <v>0</v>
      </c>
      <c r="AF14" s="3">
        <v>0</v>
      </c>
      <c r="AG14" s="59"/>
    </row>
    <row r="15" spans="1:33" ht="30">
      <c r="A15" s="4" t="s">
        <v>11</v>
      </c>
      <c r="B15" s="54">
        <v>2057</v>
      </c>
      <c r="C15" s="3">
        <v>225.99360415343432</v>
      </c>
      <c r="D15" s="3">
        <v>1</v>
      </c>
      <c r="E15" s="60">
        <v>0.93300000000000005</v>
      </c>
      <c r="F15" s="2"/>
      <c r="G15" s="2"/>
      <c r="H15" s="2"/>
      <c r="I15" s="2"/>
      <c r="J15" s="2"/>
      <c r="K15" s="2"/>
      <c r="L15" s="2">
        <v>0</v>
      </c>
      <c r="M15" s="55">
        <v>1</v>
      </c>
      <c r="N15" s="55">
        <v>0</v>
      </c>
      <c r="O15" s="55">
        <v>0</v>
      </c>
      <c r="P15" s="55">
        <v>1</v>
      </c>
      <c r="Q15" s="56">
        <v>0.93300000000000005</v>
      </c>
      <c r="R15" s="54">
        <v>433722.63121279224</v>
      </c>
      <c r="S15" s="57">
        <v>0.85711795890227327</v>
      </c>
      <c r="T15" s="3">
        <v>180.72506387692363</v>
      </c>
      <c r="U15" s="3">
        <v>371751.45639483188</v>
      </c>
      <c r="V15" s="3">
        <v>518615.60807031929</v>
      </c>
      <c r="W15" s="3">
        <v>1120516.3352613267</v>
      </c>
      <c r="X15" s="3">
        <v>1116173.8639142259</v>
      </c>
      <c r="Y15" s="3">
        <v>1115254.3691844956</v>
      </c>
      <c r="Z15" s="3">
        <f t="shared" si="0"/>
        <v>3870560.1764303679</v>
      </c>
      <c r="AA15" s="54"/>
      <c r="AB15" s="58">
        <v>0</v>
      </c>
      <c r="AC15" s="3">
        <v>0</v>
      </c>
      <c r="AD15" s="3">
        <v>0</v>
      </c>
      <c r="AE15" s="3">
        <v>0</v>
      </c>
      <c r="AF15" s="3">
        <v>0</v>
      </c>
      <c r="AG15" s="59"/>
    </row>
    <row r="16" spans="1:33">
      <c r="A16" s="4" t="s">
        <v>15</v>
      </c>
      <c r="B16" s="54">
        <v>34918</v>
      </c>
      <c r="C16" s="3">
        <v>225.99360415343432</v>
      </c>
      <c r="D16" s="3">
        <v>1</v>
      </c>
      <c r="E16" s="60">
        <v>1.143</v>
      </c>
      <c r="F16" s="54">
        <v>31427</v>
      </c>
      <c r="G16" s="2">
        <v>1.113</v>
      </c>
      <c r="H16" s="2"/>
      <c r="I16" s="2"/>
      <c r="J16" s="60">
        <v>0.90299686808608448</v>
      </c>
      <c r="K16" s="60"/>
      <c r="L16" s="60">
        <v>0.90299686808608448</v>
      </c>
      <c r="M16" s="55">
        <v>9.7003131913915519E-2</v>
      </c>
      <c r="N16" s="55">
        <v>1.005035514179812</v>
      </c>
      <c r="O16" s="55">
        <v>0</v>
      </c>
      <c r="P16" s="55">
        <v>1.1020386460937275</v>
      </c>
      <c r="Q16" s="56">
        <v>1.2596301724851304</v>
      </c>
      <c r="R16" s="54">
        <v>9937018.7521810606</v>
      </c>
      <c r="S16" s="57">
        <v>0.85711795890227327</v>
      </c>
      <c r="T16" s="3">
        <v>243.91996192345053</v>
      </c>
      <c r="U16" s="3">
        <v>8517197.2304430455</v>
      </c>
      <c r="V16" s="3">
        <v>12011987.218576964</v>
      </c>
      <c r="W16" s="3">
        <v>25504704.555906523</v>
      </c>
      <c r="X16" s="3">
        <v>25530612.372677907</v>
      </c>
      <c r="Y16" s="3">
        <v>25551591.691329136</v>
      </c>
      <c r="Z16" s="3">
        <f t="shared" si="0"/>
        <v>88598895.838490531</v>
      </c>
      <c r="AA16" s="54">
        <v>13164000.000000002</v>
      </c>
      <c r="AB16" s="58">
        <v>1099329.1666666667</v>
      </c>
      <c r="AC16" s="3">
        <v>3270037.5000000019</v>
      </c>
      <c r="AD16" s="3">
        <v>3297987.5</v>
      </c>
      <c r="AE16" s="3">
        <v>3297987.5</v>
      </c>
      <c r="AF16" s="3">
        <v>3297987.5</v>
      </c>
      <c r="AG16" s="59"/>
    </row>
    <row r="17" spans="1:33">
      <c r="A17" s="4" t="s">
        <v>12</v>
      </c>
      <c r="B17" s="54">
        <v>19507</v>
      </c>
      <c r="C17" s="3">
        <v>225.99360415343432</v>
      </c>
      <c r="D17" s="3">
        <v>1</v>
      </c>
      <c r="E17" s="60">
        <v>1.0980000000000001</v>
      </c>
      <c r="F17" s="54">
        <v>15549</v>
      </c>
      <c r="G17" s="2">
        <v>1.113</v>
      </c>
      <c r="H17" s="2"/>
      <c r="I17" s="2"/>
      <c r="J17" s="60">
        <v>0.7970167614946948</v>
      </c>
      <c r="K17" s="60"/>
      <c r="L17" s="60">
        <v>0.7970167614946948</v>
      </c>
      <c r="M17" s="55">
        <v>0.2029832385053052</v>
      </c>
      <c r="N17" s="55">
        <v>0.88707965554359536</v>
      </c>
      <c r="O17" s="55">
        <v>0</v>
      </c>
      <c r="P17" s="55">
        <v>1.0900628940489006</v>
      </c>
      <c r="Q17" s="56">
        <v>1.196889057665693</v>
      </c>
      <c r="R17" s="54">
        <v>5276478.9238092154</v>
      </c>
      <c r="S17" s="57">
        <v>0.85711795890227327</v>
      </c>
      <c r="T17" s="3">
        <v>231.84317657078066</v>
      </c>
      <c r="U17" s="3">
        <v>4522564.8453662181</v>
      </c>
      <c r="V17" s="3">
        <v>6441328.9892404201</v>
      </c>
      <c r="W17" s="3">
        <v>13631365.680573862</v>
      </c>
      <c r="X17" s="3">
        <v>13570507.17297592</v>
      </c>
      <c r="Y17" s="3">
        <v>13567694.536098655</v>
      </c>
      <c r="Z17" s="3">
        <f t="shared" si="0"/>
        <v>47210896.37888886</v>
      </c>
      <c r="AA17" s="54">
        <v>11486400.000000002</v>
      </c>
      <c r="AB17" s="58">
        <v>957200.00000000023</v>
      </c>
      <c r="AC17" s="3">
        <v>2871599.9999999981</v>
      </c>
      <c r="AD17" s="3">
        <v>2871600.0000000009</v>
      </c>
      <c r="AE17" s="3">
        <v>2871600.0000000009</v>
      </c>
      <c r="AF17" s="3">
        <v>2871600.0000000009</v>
      </c>
      <c r="AG17" s="59"/>
    </row>
    <row r="18" spans="1:33" ht="30">
      <c r="A18" s="4" t="s">
        <v>13</v>
      </c>
      <c r="B18" s="54">
        <v>10368</v>
      </c>
      <c r="C18" s="3">
        <v>225.99360415343432</v>
      </c>
      <c r="D18" s="3">
        <v>1</v>
      </c>
      <c r="E18" s="60">
        <v>1.1100000000000001</v>
      </c>
      <c r="F18" s="54">
        <v>10439</v>
      </c>
      <c r="G18" s="2">
        <v>1.113</v>
      </c>
      <c r="H18" s="2"/>
      <c r="I18" s="2"/>
      <c r="J18" s="60">
        <v>1.008599033816425</v>
      </c>
      <c r="K18" s="60"/>
      <c r="L18" s="60">
        <v>1.008599033816425</v>
      </c>
      <c r="M18" s="55">
        <v>-8.5990338164250169E-3</v>
      </c>
      <c r="N18" s="55">
        <v>1.122570724637681</v>
      </c>
      <c r="O18" s="55">
        <v>0</v>
      </c>
      <c r="P18" s="55">
        <v>1.113971690821256</v>
      </c>
      <c r="Q18" s="56">
        <v>1.2365085768115942</v>
      </c>
      <c r="R18" s="54">
        <v>2896750.7110579447</v>
      </c>
      <c r="S18" s="57">
        <v>0.85711795890227327</v>
      </c>
      <c r="T18" s="3">
        <v>239.47309576684935</v>
      </c>
      <c r="U18" s="3">
        <v>2482857.0569106941</v>
      </c>
      <c r="V18" s="3">
        <v>3527750.7127139764</v>
      </c>
      <c r="W18" s="3">
        <v>7459338.4390100557</v>
      </c>
      <c r="X18" s="3">
        <v>7446009.4072270049</v>
      </c>
      <c r="Y18" s="3">
        <v>7448571.1707320828</v>
      </c>
      <c r="Z18" s="3">
        <f t="shared" si="0"/>
        <v>25881669.729683124</v>
      </c>
      <c r="AA18" s="54"/>
      <c r="AB18" s="58">
        <v>0</v>
      </c>
      <c r="AC18" s="3">
        <v>0</v>
      </c>
      <c r="AD18" s="3">
        <v>0</v>
      </c>
      <c r="AE18" s="3">
        <v>0</v>
      </c>
      <c r="AF18" s="3">
        <v>0</v>
      </c>
      <c r="AG18" s="59"/>
    </row>
    <row r="19" spans="1:33">
      <c r="A19" s="4" t="s">
        <v>78</v>
      </c>
      <c r="B19" s="54">
        <v>12458</v>
      </c>
      <c r="C19" s="3">
        <v>225.99360415343432</v>
      </c>
      <c r="D19" s="3">
        <v>1</v>
      </c>
      <c r="E19" s="60">
        <v>1.127</v>
      </c>
      <c r="F19" s="54">
        <v>11653</v>
      </c>
      <c r="G19" s="2">
        <v>1.113</v>
      </c>
      <c r="H19" s="2"/>
      <c r="I19" s="2"/>
      <c r="J19" s="60">
        <v>0.93575845177868788</v>
      </c>
      <c r="K19" s="60"/>
      <c r="L19" s="60">
        <v>0.93575845177868788</v>
      </c>
      <c r="M19" s="55">
        <v>6.4241548221312117E-2</v>
      </c>
      <c r="N19" s="55">
        <v>1.0414991568296796</v>
      </c>
      <c r="O19" s="55">
        <v>0</v>
      </c>
      <c r="P19" s="55">
        <v>1.1057407050509918</v>
      </c>
      <c r="Q19" s="56">
        <v>1.2461697745924678</v>
      </c>
      <c r="R19" s="54">
        <v>3508367.0175585928</v>
      </c>
      <c r="S19" s="57">
        <v>0.85711795890227327</v>
      </c>
      <c r="T19" s="3">
        <v>241.37777951275299</v>
      </c>
      <c r="U19" s="3">
        <v>3007084.3771698768</v>
      </c>
      <c r="V19" s="3">
        <v>4253241.1006125743</v>
      </c>
      <c r="W19" s="3">
        <v>9037035.7083393503</v>
      </c>
      <c r="X19" s="3">
        <v>9021748.1973869316</v>
      </c>
      <c r="Y19" s="3">
        <v>9021253.13150963</v>
      </c>
      <c r="Z19" s="3">
        <f t="shared" si="0"/>
        <v>31333278.137848489</v>
      </c>
      <c r="AA19" s="54">
        <v>7657600</v>
      </c>
      <c r="AB19" s="58">
        <v>638133.33333333337</v>
      </c>
      <c r="AC19" s="3">
        <v>1914400</v>
      </c>
      <c r="AD19" s="3">
        <v>1914400</v>
      </c>
      <c r="AE19" s="3">
        <v>1914400</v>
      </c>
      <c r="AF19" s="3">
        <v>1914400</v>
      </c>
      <c r="AG19" s="59"/>
    </row>
    <row r="20" spans="1:33">
      <c r="A20" s="4" t="s">
        <v>17</v>
      </c>
      <c r="B20" s="54">
        <v>59138</v>
      </c>
      <c r="C20" s="3">
        <v>225.99360415343432</v>
      </c>
      <c r="D20" s="3">
        <v>1</v>
      </c>
      <c r="E20" s="60">
        <v>1.1559999999999999</v>
      </c>
      <c r="F20" s="54">
        <v>24275</v>
      </c>
      <c r="G20" s="2">
        <v>1.113</v>
      </c>
      <c r="H20" s="54">
        <v>26337</v>
      </c>
      <c r="I20" s="2">
        <v>1.04</v>
      </c>
      <c r="J20" s="60">
        <v>0.41158717509622067</v>
      </c>
      <c r="K20" s="60">
        <v>0.44654877159667</v>
      </c>
      <c r="L20" s="60">
        <v>0.85813594669289062</v>
      </c>
      <c r="M20" s="55">
        <v>0.14186405330710938</v>
      </c>
      <c r="N20" s="55">
        <v>0.4580965258820936</v>
      </c>
      <c r="O20" s="55">
        <v>0.46441072246053683</v>
      </c>
      <c r="P20" s="55">
        <v>1.0643713016497398</v>
      </c>
      <c r="Q20" s="56">
        <v>1.2304132247070991</v>
      </c>
      <c r="R20" s="54">
        <v>16441564.788240375</v>
      </c>
      <c r="S20" s="57">
        <v>0.85711795890227327</v>
      </c>
      <c r="T20" s="3">
        <v>238.29619622672524</v>
      </c>
      <c r="U20" s="3">
        <v>14092360.452456078</v>
      </c>
      <c r="V20" s="3">
        <v>19829887.247025065</v>
      </c>
      <c r="W20" s="3">
        <v>42131005.033670589</v>
      </c>
      <c r="X20" s="3">
        <v>42248897.189715959</v>
      </c>
      <c r="Y20" s="3">
        <v>42277081.357368231</v>
      </c>
      <c r="Z20" s="3">
        <f t="shared" si="0"/>
        <v>146486870.82777983</v>
      </c>
      <c r="AA20" s="54">
        <v>9360400</v>
      </c>
      <c r="AB20" s="58">
        <v>780033.33333333337</v>
      </c>
      <c r="AC20" s="3">
        <v>2340100</v>
      </c>
      <c r="AD20" s="3">
        <v>2340100</v>
      </c>
      <c r="AE20" s="3">
        <v>2340100</v>
      </c>
      <c r="AF20" s="3">
        <v>2340100</v>
      </c>
      <c r="AG20" s="59"/>
    </row>
    <row r="21" spans="1:33">
      <c r="A21" s="4" t="s">
        <v>18</v>
      </c>
      <c r="B21" s="54">
        <v>76250</v>
      </c>
      <c r="C21" s="3">
        <v>225.99360415343432</v>
      </c>
      <c r="D21" s="3">
        <v>1</v>
      </c>
      <c r="E21" s="60">
        <v>2.4809999999999999</v>
      </c>
      <c r="F21" s="54"/>
      <c r="G21" s="2"/>
      <c r="H21" s="54"/>
      <c r="I21" s="2"/>
      <c r="J21" s="60">
        <v>0</v>
      </c>
      <c r="K21" s="60">
        <v>0</v>
      </c>
      <c r="L21" s="60">
        <v>0</v>
      </c>
      <c r="M21" s="55">
        <v>1</v>
      </c>
      <c r="N21" s="55">
        <v>0</v>
      </c>
      <c r="O21" s="55">
        <v>0</v>
      </c>
      <c r="P21" s="55">
        <v>1</v>
      </c>
      <c r="Q21" s="56">
        <v>2.4809999999999999</v>
      </c>
      <c r="R21" s="54">
        <v>42752622.557731129</v>
      </c>
      <c r="S21" s="57">
        <v>0.85711795890227327</v>
      </c>
      <c r="T21" s="3">
        <v>480.57758143477764</v>
      </c>
      <c r="U21" s="3">
        <v>36644040.584401794</v>
      </c>
      <c r="V21" s="3">
        <v>51459889.431412667</v>
      </c>
      <c r="W21" s="3">
        <v>109672969.55923182</v>
      </c>
      <c r="X21" s="3">
        <v>109911072.90102433</v>
      </c>
      <c r="Y21" s="3">
        <v>109932121.75320539</v>
      </c>
      <c r="Z21" s="3">
        <f t="shared" si="0"/>
        <v>380976053.64487422</v>
      </c>
      <c r="AA21" s="54"/>
      <c r="AB21" s="58">
        <v>0</v>
      </c>
      <c r="AC21" s="3">
        <v>0</v>
      </c>
      <c r="AD21" s="3">
        <v>0</v>
      </c>
      <c r="AE21" s="3">
        <v>0</v>
      </c>
      <c r="AF21" s="3">
        <v>0</v>
      </c>
      <c r="AG21" s="59"/>
    </row>
    <row r="22" spans="1:33">
      <c r="A22" s="4" t="s">
        <v>16</v>
      </c>
      <c r="B22" s="54">
        <v>57974</v>
      </c>
      <c r="C22" s="3">
        <v>225.99360415343432</v>
      </c>
      <c r="D22" s="3">
        <v>1</v>
      </c>
      <c r="E22" s="60">
        <v>1.149</v>
      </c>
      <c r="F22" s="54">
        <v>11548</v>
      </c>
      <c r="G22" s="2">
        <v>1.113</v>
      </c>
      <c r="H22" s="54">
        <v>35524</v>
      </c>
      <c r="I22" s="2">
        <v>1.04</v>
      </c>
      <c r="J22" s="60">
        <v>0.19947143868861519</v>
      </c>
      <c r="K22" s="60">
        <v>0.61361477207952597</v>
      </c>
      <c r="L22" s="60">
        <v>0.81308621076814114</v>
      </c>
      <c r="M22" s="55">
        <v>0.18691378923185886</v>
      </c>
      <c r="N22" s="55">
        <v>0.22201171126042871</v>
      </c>
      <c r="O22" s="55">
        <v>0.63815936296270703</v>
      </c>
      <c r="P22" s="55">
        <v>1.0470848634549945</v>
      </c>
      <c r="Q22" s="56">
        <v>1.2031005081097887</v>
      </c>
      <c r="R22" s="54">
        <v>15761735.604826834</v>
      </c>
      <c r="S22" s="57">
        <v>0.85711795890227327</v>
      </c>
      <c r="T22" s="3">
        <v>233.02974868676412</v>
      </c>
      <c r="U22" s="3">
        <v>13509666.650366463</v>
      </c>
      <c r="V22" s="3">
        <v>19078989.965475578</v>
      </c>
      <c r="W22" s="3">
        <v>40487939.047898114</v>
      </c>
      <c r="X22" s="3">
        <v>40518093.168023616</v>
      </c>
      <c r="Y22" s="3">
        <v>40528999.951099388</v>
      </c>
      <c r="Z22" s="3">
        <f t="shared" si="0"/>
        <v>140614022.13249668</v>
      </c>
      <c r="AA22" s="54">
        <v>21728400</v>
      </c>
      <c r="AB22" s="58">
        <v>1833741.111111111</v>
      </c>
      <c r="AC22" s="3">
        <v>5224730.0000000028</v>
      </c>
      <c r="AD22" s="3">
        <v>5501223.333333333</v>
      </c>
      <c r="AE22" s="3">
        <v>5501223.333333333</v>
      </c>
      <c r="AF22" s="3">
        <v>5501223.333333333</v>
      </c>
      <c r="AG22" s="59"/>
    </row>
    <row r="23" spans="1:33">
      <c r="A23" s="4" t="s">
        <v>5</v>
      </c>
      <c r="B23" s="54">
        <v>5383</v>
      </c>
      <c r="C23" s="3">
        <v>225.99360415343432</v>
      </c>
      <c r="D23" s="3">
        <v>1</v>
      </c>
      <c r="E23" s="60">
        <v>0.81100000000000005</v>
      </c>
      <c r="F23" s="54"/>
      <c r="G23" s="2"/>
      <c r="H23" s="54"/>
      <c r="I23" s="2"/>
      <c r="J23" s="60"/>
      <c r="K23" s="60"/>
      <c r="L23" s="60">
        <v>0</v>
      </c>
      <c r="M23" s="55">
        <v>1</v>
      </c>
      <c r="N23" s="55">
        <v>0</v>
      </c>
      <c r="O23" s="55">
        <v>0</v>
      </c>
      <c r="P23" s="55">
        <v>1</v>
      </c>
      <c r="Q23" s="56">
        <v>0.81100000000000005</v>
      </c>
      <c r="R23" s="54">
        <v>986600.61620908696</v>
      </c>
      <c r="S23" s="57">
        <v>0.85711795890227327</v>
      </c>
      <c r="T23" s="3">
        <v>157.09327631745452</v>
      </c>
      <c r="U23" s="3">
        <v>845633.10641685768</v>
      </c>
      <c r="V23" s="3">
        <v>1191471.3297352926</v>
      </c>
      <c r="W23" s="3">
        <v>2520039.3908544276</v>
      </c>
      <c r="X23" s="3">
        <v>2538131.5310558937</v>
      </c>
      <c r="Y23" s="3">
        <v>2536899.3192505729</v>
      </c>
      <c r="Z23" s="3">
        <f t="shared" si="0"/>
        <v>8786541.5708961859</v>
      </c>
      <c r="AA23" s="54"/>
      <c r="AB23" s="58">
        <v>0</v>
      </c>
      <c r="AC23" s="3">
        <v>0</v>
      </c>
      <c r="AD23" s="3">
        <v>0</v>
      </c>
      <c r="AE23" s="3">
        <v>0</v>
      </c>
      <c r="AF23" s="3">
        <v>0</v>
      </c>
      <c r="AG23" s="59"/>
    </row>
    <row r="24" spans="1:33">
      <c r="A24" s="4" t="s">
        <v>1</v>
      </c>
      <c r="B24" s="54">
        <v>7418</v>
      </c>
      <c r="C24" s="3">
        <v>225.99360415343432</v>
      </c>
      <c r="D24" s="3">
        <v>1</v>
      </c>
      <c r="E24" s="60">
        <v>0.84199999999999997</v>
      </c>
      <c r="F24" s="54"/>
      <c r="G24" s="2"/>
      <c r="H24" s="54"/>
      <c r="I24" s="2"/>
      <c r="J24" s="60"/>
      <c r="K24" s="60"/>
      <c r="L24" s="60">
        <v>0</v>
      </c>
      <c r="M24" s="55">
        <v>1</v>
      </c>
      <c r="N24" s="55">
        <v>0</v>
      </c>
      <c r="O24" s="55">
        <v>0</v>
      </c>
      <c r="P24" s="55">
        <v>1</v>
      </c>
      <c r="Q24" s="56">
        <v>0.84199999999999997</v>
      </c>
      <c r="R24" s="54">
        <v>1411546.1078237679</v>
      </c>
      <c r="S24" s="57">
        <v>0.85711795890227327</v>
      </c>
      <c r="T24" s="3">
        <v>163.09807479568028</v>
      </c>
      <c r="U24" s="3">
        <v>1209861.5188343562</v>
      </c>
      <c r="V24" s="3">
        <v>1750813.1332178679</v>
      </c>
      <c r="W24" s="3">
        <v>3668075.2983284979</v>
      </c>
      <c r="X24" s="3">
        <v>3634139.5493790656</v>
      </c>
      <c r="Y24" s="3">
        <v>3629584.5565030687</v>
      </c>
      <c r="Z24" s="3">
        <f t="shared" si="0"/>
        <v>12682612.5374285</v>
      </c>
      <c r="AA24" s="54"/>
      <c r="AB24" s="58">
        <v>0</v>
      </c>
      <c r="AC24" s="3">
        <v>0</v>
      </c>
      <c r="AD24" s="3">
        <v>0</v>
      </c>
      <c r="AE24" s="3">
        <v>0</v>
      </c>
      <c r="AF24" s="3">
        <v>0</v>
      </c>
      <c r="AG24" s="59"/>
    </row>
    <row r="25" spans="1:33">
      <c r="A25" s="4" t="s">
        <v>79</v>
      </c>
      <c r="B25" s="54">
        <v>8953</v>
      </c>
      <c r="C25" s="3">
        <v>225.99360415343432</v>
      </c>
      <c r="D25" s="3">
        <v>1</v>
      </c>
      <c r="E25" s="60">
        <v>1.091</v>
      </c>
      <c r="F25" s="54">
        <v>6104</v>
      </c>
      <c r="G25" s="2">
        <v>1.113</v>
      </c>
      <c r="H25" s="54"/>
      <c r="I25" s="2"/>
      <c r="J25" s="60">
        <v>0.68102197924801966</v>
      </c>
      <c r="K25" s="60">
        <v>0</v>
      </c>
      <c r="L25" s="60">
        <v>0.68102197924801966</v>
      </c>
      <c r="M25" s="55">
        <v>0.31897802075198034</v>
      </c>
      <c r="N25" s="55">
        <v>0.75797746290304591</v>
      </c>
      <c r="O25" s="55">
        <v>0</v>
      </c>
      <c r="P25" s="55">
        <v>1.0769554836550261</v>
      </c>
      <c r="Q25" s="56">
        <v>1.1749584326676334</v>
      </c>
      <c r="R25" s="54">
        <v>2377507.5037755705</v>
      </c>
      <c r="S25" s="57">
        <v>0.85711795890227327</v>
      </c>
      <c r="T25" s="3">
        <v>227.61134579592937</v>
      </c>
      <c r="U25" s="3">
        <v>2037804.3789109557</v>
      </c>
      <c r="V25" s="3">
        <v>2899735.8877644148</v>
      </c>
      <c r="W25" s="3">
        <v>6136515.2374945441</v>
      </c>
      <c r="X25" s="3">
        <v>6116603.1206824183</v>
      </c>
      <c r="Y25" s="3">
        <v>6113413.136732867</v>
      </c>
      <c r="Z25" s="3">
        <f t="shared" si="0"/>
        <v>21266267.382674247</v>
      </c>
      <c r="AA25" s="54">
        <v>11103520</v>
      </c>
      <c r="AB25" s="58">
        <v>934865.33333333337</v>
      </c>
      <c r="AC25" s="3">
        <v>2689732</v>
      </c>
      <c r="AD25" s="3">
        <v>2804596</v>
      </c>
      <c r="AE25" s="3">
        <v>2804596</v>
      </c>
      <c r="AF25" s="3">
        <v>2804596</v>
      </c>
      <c r="AG25" s="59"/>
    </row>
    <row r="26" spans="1:33">
      <c r="A26" s="4" t="s">
        <v>9</v>
      </c>
      <c r="B26" s="54">
        <v>7688</v>
      </c>
      <c r="C26" s="3">
        <v>225.99360415343432</v>
      </c>
      <c r="D26" s="3">
        <v>1</v>
      </c>
      <c r="E26" s="60">
        <v>0.77700000000000002</v>
      </c>
      <c r="F26" s="54"/>
      <c r="G26" s="2"/>
      <c r="H26" s="54"/>
      <c r="I26" s="2"/>
      <c r="J26" s="60"/>
      <c r="K26" s="60"/>
      <c r="L26" s="60">
        <v>0</v>
      </c>
      <c r="M26" s="55">
        <v>1</v>
      </c>
      <c r="N26" s="55">
        <v>0</v>
      </c>
      <c r="O26" s="55">
        <v>0</v>
      </c>
      <c r="P26" s="55">
        <v>1</v>
      </c>
      <c r="Q26" s="56">
        <v>0.77700000000000002</v>
      </c>
      <c r="R26" s="54">
        <v>1349989.9699244555</v>
      </c>
      <c r="S26" s="57">
        <v>0.85711795890227327</v>
      </c>
      <c r="T26" s="3">
        <v>150.50736830907786</v>
      </c>
      <c r="U26" s="3">
        <v>1157100.6475601906</v>
      </c>
      <c r="V26" s="3">
        <v>1678072.6661031442</v>
      </c>
      <c r="W26" s="3">
        <v>3505847.8803569614</v>
      </c>
      <c r="X26" s="3">
        <v>3472966.7758457307</v>
      </c>
      <c r="Y26" s="3">
        <v>3471301.9426805722</v>
      </c>
      <c r="Z26" s="3">
        <f t="shared" si="0"/>
        <v>12128189.264986407</v>
      </c>
      <c r="AA26" s="54"/>
      <c r="AB26" s="58">
        <v>0</v>
      </c>
      <c r="AC26" s="3">
        <v>0</v>
      </c>
      <c r="AD26" s="3">
        <v>0</v>
      </c>
      <c r="AE26" s="3">
        <v>0</v>
      </c>
      <c r="AF26" s="3">
        <v>0</v>
      </c>
      <c r="AG26" s="59"/>
    </row>
    <row r="27" spans="1:33">
      <c r="A27" s="4" t="s">
        <v>2</v>
      </c>
      <c r="B27" s="54">
        <v>130147</v>
      </c>
      <c r="C27" s="3">
        <v>225.99360415343432</v>
      </c>
      <c r="D27" s="3">
        <v>1</v>
      </c>
      <c r="E27" s="60">
        <v>0.84399999999999997</v>
      </c>
      <c r="F27" s="54">
        <v>7818</v>
      </c>
      <c r="G27" s="2">
        <v>1.113</v>
      </c>
      <c r="H27" s="54"/>
      <c r="I27" s="2"/>
      <c r="J27" s="60">
        <v>6.0071920334398822E-2</v>
      </c>
      <c r="K27" s="60">
        <v>0</v>
      </c>
      <c r="L27" s="60">
        <v>6.0071920334398822E-2</v>
      </c>
      <c r="M27" s="55">
        <v>0.93992807966560121</v>
      </c>
      <c r="N27" s="55">
        <v>6.6860047332185882E-2</v>
      </c>
      <c r="O27" s="55">
        <v>0</v>
      </c>
      <c r="P27" s="55">
        <v>1.0067881269977872</v>
      </c>
      <c r="Q27" s="56">
        <v>0.84972917918613233</v>
      </c>
      <c r="R27" s="54">
        <v>24992561.788230702</v>
      </c>
      <c r="S27" s="57">
        <v>0.85711795890227327</v>
      </c>
      <c r="T27" s="3">
        <v>164.59521577652384</v>
      </c>
      <c r="U27" s="3">
        <v>21421573.54766725</v>
      </c>
      <c r="V27" s="3">
        <v>30270203.433020532</v>
      </c>
      <c r="W27" s="3">
        <v>64282568.323849738</v>
      </c>
      <c r="X27" s="3">
        <v>64275536.378494486</v>
      </c>
      <c r="Y27" s="3">
        <v>64264720.64300175</v>
      </c>
      <c r="Z27" s="3">
        <f t="shared" si="0"/>
        <v>223093028.77836651</v>
      </c>
      <c r="AA27" s="54">
        <v>16831600.000000004</v>
      </c>
      <c r="AB27" s="58">
        <v>1404963.3333333337</v>
      </c>
      <c r="AC27" s="3">
        <v>4186930.0000000028</v>
      </c>
      <c r="AD27" s="3">
        <v>4214890.0000000009</v>
      </c>
      <c r="AE27" s="3">
        <v>4214890.0000000009</v>
      </c>
      <c r="AF27" s="3">
        <v>4214890.0000000009</v>
      </c>
      <c r="AG27" s="59"/>
    </row>
    <row r="28" spans="1:33">
      <c r="A28" s="4" t="s">
        <v>3</v>
      </c>
      <c r="B28" s="54">
        <v>106390</v>
      </c>
      <c r="C28" s="3">
        <v>225.99360415343432</v>
      </c>
      <c r="D28" s="3">
        <v>1</v>
      </c>
      <c r="E28" s="60">
        <v>0.83699999999999997</v>
      </c>
      <c r="F28" s="54">
        <v>15300</v>
      </c>
      <c r="G28" s="2">
        <v>1.113</v>
      </c>
      <c r="H28" s="54"/>
      <c r="I28" s="2"/>
      <c r="J28" s="60">
        <v>0.14386324529153463</v>
      </c>
      <c r="K28" s="60">
        <v>0</v>
      </c>
      <c r="L28" s="60">
        <v>0.14386324529153463</v>
      </c>
      <c r="M28" s="55">
        <v>0.8561367547084654</v>
      </c>
      <c r="N28" s="55">
        <v>0.16011979200947804</v>
      </c>
      <c r="O28" s="55">
        <v>0</v>
      </c>
      <c r="P28" s="55">
        <v>1.0162565467179434</v>
      </c>
      <c r="Q28" s="56">
        <v>0.85060672960291861</v>
      </c>
      <c r="R28" s="54">
        <v>20451408.566343673</v>
      </c>
      <c r="S28" s="57">
        <v>0.85711795890227327</v>
      </c>
      <c r="T28" s="3">
        <v>164.76425948924668</v>
      </c>
      <c r="U28" s="3">
        <v>17529269.567060955</v>
      </c>
      <c r="V28" s="3">
        <v>24528886.115075063</v>
      </c>
      <c r="W28" s="3">
        <v>52495384.823768198</v>
      </c>
      <c r="X28" s="3">
        <v>52590734.377580464</v>
      </c>
      <c r="Y28" s="3">
        <v>52587808.701182865</v>
      </c>
      <c r="Z28" s="3">
        <f t="shared" si="0"/>
        <v>182202814.01760659</v>
      </c>
      <c r="AA28" s="54">
        <v>15476400.000000002</v>
      </c>
      <c r="AB28" s="58">
        <v>1398182.666666667</v>
      </c>
      <c r="AC28" s="3">
        <v>2892755.9999999981</v>
      </c>
      <c r="AD28" s="3">
        <v>4194548.0000000009</v>
      </c>
      <c r="AE28" s="3">
        <v>4194548.0000000009</v>
      </c>
      <c r="AF28" s="3">
        <v>4194548.0000000009</v>
      </c>
      <c r="AG28" s="59"/>
    </row>
    <row r="29" spans="1:33" ht="30">
      <c r="A29" s="4" t="s">
        <v>80</v>
      </c>
      <c r="B29" s="54">
        <v>40048</v>
      </c>
      <c r="C29" s="3">
        <v>225.99360415343432</v>
      </c>
      <c r="D29" s="3">
        <v>1</v>
      </c>
      <c r="E29" s="60">
        <v>1.0860000000000001</v>
      </c>
      <c r="F29" s="54">
        <v>17982</v>
      </c>
      <c r="G29" s="2">
        <v>1.113</v>
      </c>
      <c r="H29" s="54"/>
      <c r="I29" s="2"/>
      <c r="J29" s="60">
        <v>0.44850722071184496</v>
      </c>
      <c r="K29" s="60">
        <v>0</v>
      </c>
      <c r="L29" s="60">
        <v>0.44850722071184496</v>
      </c>
      <c r="M29" s="55">
        <v>0.55149277928815499</v>
      </c>
      <c r="N29" s="55">
        <v>0.49918853665228341</v>
      </c>
      <c r="O29" s="55">
        <v>0</v>
      </c>
      <c r="P29" s="55">
        <v>1.0506813159404385</v>
      </c>
      <c r="Q29" s="56">
        <v>1.1410399091113161</v>
      </c>
      <c r="R29" s="54">
        <v>10327646.252387458</v>
      </c>
      <c r="S29" s="57">
        <v>0.85711795890227327</v>
      </c>
      <c r="T29" s="3">
        <v>221.03503486094311</v>
      </c>
      <c r="U29" s="3">
        <v>8852011.0761110503</v>
      </c>
      <c r="V29" s="3">
        <v>12647586.687096503</v>
      </c>
      <c r="W29" s="3">
        <v>26689417.178794928</v>
      </c>
      <c r="X29" s="3">
        <v>26570176.650010865</v>
      </c>
      <c r="Y29" s="3">
        <v>26556033.228333153</v>
      </c>
      <c r="Z29" s="3">
        <f t="shared" si="0"/>
        <v>92463213.744235456</v>
      </c>
      <c r="AA29" s="54">
        <v>50348720</v>
      </c>
      <c r="AB29" s="58">
        <v>4221252</v>
      </c>
      <c r="AC29" s="3">
        <v>12357452</v>
      </c>
      <c r="AD29" s="3">
        <v>12663756</v>
      </c>
      <c r="AE29" s="3">
        <v>12663756</v>
      </c>
      <c r="AF29" s="3">
        <v>12663756</v>
      </c>
      <c r="AG29" s="59"/>
    </row>
    <row r="30" spans="1:33" ht="30">
      <c r="A30" s="4" t="s">
        <v>81</v>
      </c>
      <c r="B30" s="54">
        <v>49305</v>
      </c>
      <c r="C30" s="3">
        <v>225.99360415343432</v>
      </c>
      <c r="D30" s="3">
        <v>1</v>
      </c>
      <c r="E30" s="60">
        <v>1.099</v>
      </c>
      <c r="F30" s="54">
        <v>12272</v>
      </c>
      <c r="G30" s="2">
        <v>1.113</v>
      </c>
      <c r="H30" s="54">
        <v>36248</v>
      </c>
      <c r="I30" s="2">
        <v>1.04</v>
      </c>
      <c r="J30" s="60">
        <v>0.24864755343936784</v>
      </c>
      <c r="K30" s="60">
        <v>0.73443420119542091</v>
      </c>
      <c r="L30" s="60">
        <v>0.98308175463478875</v>
      </c>
      <c r="M30" s="55">
        <v>1.6918245365211249E-2</v>
      </c>
      <c r="N30" s="55">
        <v>0.27674472697801639</v>
      </c>
      <c r="O30" s="55">
        <v>0.76381156924323779</v>
      </c>
      <c r="P30" s="55">
        <v>1.0574745415864655</v>
      </c>
      <c r="Q30" s="56">
        <v>1.1621645212035254</v>
      </c>
      <c r="R30" s="54">
        <v>12950265.161799433</v>
      </c>
      <c r="S30" s="57">
        <v>0.85711795890227327</v>
      </c>
      <c r="T30" s="3">
        <v>225.12736725940061</v>
      </c>
      <c r="U30" s="3">
        <v>11099904.842724748</v>
      </c>
      <c r="V30" s="3">
        <v>15829134.364370851</v>
      </c>
      <c r="W30" s="3">
        <v>33438158.844640136</v>
      </c>
      <c r="X30" s="3">
        <v>33316222.740243066</v>
      </c>
      <c r="Y30" s="3">
        <v>33299714.528174244</v>
      </c>
      <c r="Z30" s="3">
        <f t="shared" si="0"/>
        <v>115883230.47742829</v>
      </c>
      <c r="AA30" s="54">
        <v>53028880.000000007</v>
      </c>
      <c r="AB30" s="58">
        <v>4457361.333333334</v>
      </c>
      <c r="AC30" s="3">
        <v>12912628.000000006</v>
      </c>
      <c r="AD30" s="3">
        <v>13372084.000000002</v>
      </c>
      <c r="AE30" s="3">
        <v>13372084.000000002</v>
      </c>
      <c r="AF30" s="3">
        <v>13372084.000000002</v>
      </c>
      <c r="AG30" s="59"/>
    </row>
    <row r="31" spans="1:33" ht="30">
      <c r="A31" s="4" t="s">
        <v>82</v>
      </c>
      <c r="B31" s="54">
        <v>39417</v>
      </c>
      <c r="C31" s="3">
        <v>225.99360415343432</v>
      </c>
      <c r="D31" s="3">
        <v>1</v>
      </c>
      <c r="E31" s="60">
        <v>1.1080000000000001</v>
      </c>
      <c r="F31" s="54">
        <v>33187</v>
      </c>
      <c r="G31" s="2">
        <v>1.113</v>
      </c>
      <c r="H31" s="54"/>
      <c r="I31" s="2"/>
      <c r="J31" s="60">
        <v>0.84137004360612511</v>
      </c>
      <c r="K31" s="60">
        <v>0</v>
      </c>
      <c r="L31" s="60">
        <v>0.84137004360612511</v>
      </c>
      <c r="M31" s="55">
        <v>0.15862995639387489</v>
      </c>
      <c r="N31" s="55">
        <v>0.93644485853361725</v>
      </c>
      <c r="O31" s="55">
        <v>0</v>
      </c>
      <c r="P31" s="55">
        <v>1.095074814927492</v>
      </c>
      <c r="Q31" s="56">
        <v>1.2133428949396612</v>
      </c>
      <c r="R31" s="54">
        <v>10809089.031344017</v>
      </c>
      <c r="S31" s="57">
        <v>0.85711795890227327</v>
      </c>
      <c r="T31" s="3">
        <v>235.04235046143882</v>
      </c>
      <c r="U31" s="3">
        <v>9264664.328138534</v>
      </c>
      <c r="V31" s="3">
        <v>13168029.874444135</v>
      </c>
      <c r="W31" s="3">
        <v>27888582.279913556</v>
      </c>
      <c r="X31" s="3">
        <v>27804680.819431603</v>
      </c>
      <c r="Y31" s="3">
        <v>27793992.984415602</v>
      </c>
      <c r="Z31" s="3">
        <f t="shared" si="0"/>
        <v>96655285.958204895</v>
      </c>
      <c r="AA31" s="54">
        <v>26292760.000000004</v>
      </c>
      <c r="AB31" s="58">
        <v>2248369.333333334</v>
      </c>
      <c r="AC31" s="3">
        <v>6057435.9999999963</v>
      </c>
      <c r="AD31" s="3">
        <v>6745108.0000000019</v>
      </c>
      <c r="AE31" s="3">
        <v>6745108.0000000019</v>
      </c>
      <c r="AF31" s="3">
        <v>6745108.0000000019</v>
      </c>
      <c r="AG31" s="59"/>
    </row>
    <row r="32" spans="1:33" ht="30">
      <c r="A32" s="4" t="s">
        <v>83</v>
      </c>
      <c r="B32" s="54">
        <v>61516</v>
      </c>
      <c r="C32" s="3">
        <v>225.99360415343432</v>
      </c>
      <c r="D32" s="3">
        <v>1</v>
      </c>
      <c r="E32" s="60">
        <v>1.087</v>
      </c>
      <c r="F32" s="54">
        <v>45988</v>
      </c>
      <c r="G32" s="2">
        <v>1.113</v>
      </c>
      <c r="H32" s="54">
        <v>21356</v>
      </c>
      <c r="I32" s="2">
        <v>1.04</v>
      </c>
      <c r="J32" s="60">
        <v>0.74697073059805741</v>
      </c>
      <c r="K32" s="60">
        <v>0.34687977130234221</v>
      </c>
      <c r="L32" s="60">
        <v>1.0938505019003997</v>
      </c>
      <c r="M32" s="55">
        <v>-9.3850501900399674E-2</v>
      </c>
      <c r="N32" s="55">
        <v>0.83137842315563792</v>
      </c>
      <c r="O32" s="55">
        <v>0.36075496215443592</v>
      </c>
      <c r="P32" s="55">
        <v>1.0982828834096741</v>
      </c>
      <c r="Q32" s="56">
        <v>1.1938334942663156</v>
      </c>
      <c r="R32" s="54">
        <v>16598146.112959212</v>
      </c>
      <c r="S32" s="57">
        <v>0.85711795890227327</v>
      </c>
      <c r="T32" s="3">
        <v>231.26616031441091</v>
      </c>
      <c r="U32" s="3">
        <v>14226569.117901301</v>
      </c>
      <c r="V32" s="3">
        <v>20212840.864431426</v>
      </c>
      <c r="W32" s="3">
        <v>42820544.109961525</v>
      </c>
      <c r="X32" s="3">
        <v>42697749.556987926</v>
      </c>
      <c r="Y32" s="3">
        <v>42679707.353703901</v>
      </c>
      <c r="Z32" s="3">
        <f t="shared" si="0"/>
        <v>148410841.88508478</v>
      </c>
      <c r="AA32" s="54">
        <v>29290320</v>
      </c>
      <c r="AB32" s="58">
        <v>2417182</v>
      </c>
      <c r="AC32" s="3">
        <v>7535682</v>
      </c>
      <c r="AD32" s="3">
        <v>7251546</v>
      </c>
      <c r="AE32" s="3">
        <v>7251546</v>
      </c>
      <c r="AF32" s="3">
        <v>7251546</v>
      </c>
      <c r="AG32" s="59"/>
    </row>
    <row r="33" spans="1:34" ht="30">
      <c r="A33" s="4" t="s">
        <v>84</v>
      </c>
      <c r="B33" s="54">
        <v>22695</v>
      </c>
      <c r="C33" s="3">
        <v>225.99360415343432</v>
      </c>
      <c r="D33" s="3">
        <v>1</v>
      </c>
      <c r="E33" s="60">
        <v>1.0860000000000001</v>
      </c>
      <c r="F33" s="54">
        <v>12014</v>
      </c>
      <c r="G33" s="2">
        <v>1.113</v>
      </c>
      <c r="H33" s="54"/>
      <c r="I33" s="2"/>
      <c r="J33" s="60">
        <v>0.52920447537661885</v>
      </c>
      <c r="K33" s="60">
        <v>0</v>
      </c>
      <c r="L33" s="60">
        <v>0.52920447537661885</v>
      </c>
      <c r="M33" s="55">
        <v>0.47079552462338115</v>
      </c>
      <c r="N33" s="55">
        <v>0.58900458109417675</v>
      </c>
      <c r="O33" s="55">
        <v>0</v>
      </c>
      <c r="P33" s="55">
        <v>1.0598001057175579</v>
      </c>
      <c r="Q33" s="56">
        <v>1.150942914809268</v>
      </c>
      <c r="R33" s="54">
        <v>5903202.4491783567</v>
      </c>
      <c r="S33" s="57">
        <v>0.85711795890227327</v>
      </c>
      <c r="T33" s="3">
        <v>222.9451788599539</v>
      </c>
      <c r="U33" s="3">
        <v>5059740.8342266539</v>
      </c>
      <c r="V33" s="3">
        <v>7221147.5782292113</v>
      </c>
      <c r="W33" s="3">
        <v>15248246.572472051</v>
      </c>
      <c r="X33" s="3">
        <v>15183366.376733374</v>
      </c>
      <c r="Y33" s="3">
        <v>15179222.502679963</v>
      </c>
      <c r="Z33" s="3">
        <f t="shared" si="0"/>
        <v>52831983.030114591</v>
      </c>
      <c r="AA33" s="54">
        <v>36454200.000000007</v>
      </c>
      <c r="AB33" s="58">
        <v>3048158.333333334</v>
      </c>
      <c r="AC33" s="3">
        <v>9020775.0000000056</v>
      </c>
      <c r="AD33" s="3">
        <v>9144475.0000000019</v>
      </c>
      <c r="AE33" s="3">
        <v>9144475.0000000019</v>
      </c>
      <c r="AF33" s="3">
        <v>9144475.0000000019</v>
      </c>
      <c r="AG33" s="59"/>
    </row>
    <row r="34" spans="1:34" ht="30">
      <c r="A34" s="4" t="s">
        <v>85</v>
      </c>
      <c r="B34" s="54">
        <v>47631</v>
      </c>
      <c r="C34" s="3">
        <v>225.99360415343432</v>
      </c>
      <c r="D34" s="3">
        <v>1</v>
      </c>
      <c r="E34" s="60">
        <v>1.123</v>
      </c>
      <c r="F34" s="54">
        <v>5326</v>
      </c>
      <c r="G34" s="2">
        <v>1.113</v>
      </c>
      <c r="H34" s="54">
        <v>37630</v>
      </c>
      <c r="I34" s="2">
        <v>1.04</v>
      </c>
      <c r="J34" s="60">
        <v>0.11173114038768146</v>
      </c>
      <c r="K34" s="60">
        <v>0.78941847780481667</v>
      </c>
      <c r="L34" s="60">
        <v>0.90114961819249817</v>
      </c>
      <c r="M34" s="55">
        <v>9.885038180750183E-2</v>
      </c>
      <c r="N34" s="55">
        <v>0.12435675925148947</v>
      </c>
      <c r="O34" s="55">
        <v>0.82099521691700938</v>
      </c>
      <c r="P34" s="55">
        <v>1.0442023579760007</v>
      </c>
      <c r="Q34" s="56">
        <v>1.1726392480070489</v>
      </c>
      <c r="R34" s="54">
        <v>12623057.323090753</v>
      </c>
      <c r="S34" s="57">
        <v>0.85711795890227327</v>
      </c>
      <c r="T34" s="3">
        <v>227.1514166797661</v>
      </c>
      <c r="U34" s="3">
        <v>10819449.127873939</v>
      </c>
      <c r="V34" s="3">
        <v>15347021.624319188</v>
      </c>
      <c r="W34" s="3">
        <v>32517985.867768802</v>
      </c>
      <c r="X34" s="3">
        <v>32472110.770525683</v>
      </c>
      <c r="Y34" s="3">
        <v>32458347.383621816</v>
      </c>
      <c r="Z34" s="3">
        <f t="shared" si="0"/>
        <v>112795465.64623548</v>
      </c>
      <c r="AA34" s="54">
        <v>24791480</v>
      </c>
      <c r="AB34" s="58">
        <v>2080314.6666666667</v>
      </c>
      <c r="AC34" s="3">
        <v>6068648</v>
      </c>
      <c r="AD34" s="3">
        <v>6240944</v>
      </c>
      <c r="AE34" s="3">
        <v>6240944</v>
      </c>
      <c r="AF34" s="3">
        <v>6240944</v>
      </c>
      <c r="AG34" s="59"/>
    </row>
    <row r="35" spans="1:34" s="49" customFormat="1">
      <c r="A35" s="52" t="s">
        <v>4</v>
      </c>
      <c r="B35" s="61">
        <f>SUM(B12:B34)</f>
        <v>992270</v>
      </c>
      <c r="C35" s="3">
        <v>225.99360415343432</v>
      </c>
      <c r="D35" s="3">
        <v>1</v>
      </c>
      <c r="E35" s="62">
        <v>1.1259999999999999</v>
      </c>
      <c r="F35" s="52"/>
      <c r="G35" s="52"/>
      <c r="H35" s="52"/>
      <c r="I35" s="52"/>
      <c r="J35" s="52">
        <f>F35/B35</f>
        <v>0</v>
      </c>
      <c r="K35" s="52"/>
      <c r="L35" s="52">
        <f t="shared" ref="L35" si="1">J35+K35</f>
        <v>0</v>
      </c>
      <c r="M35" s="63">
        <f t="shared" ref="M35" si="2">1-L35</f>
        <v>1</v>
      </c>
      <c r="N35" s="63">
        <f t="shared" ref="N35" si="3">J35*G35</f>
        <v>0</v>
      </c>
      <c r="O35" s="63">
        <f t="shared" ref="O35" si="4">K35*I35</f>
        <v>0</v>
      </c>
      <c r="P35" s="63">
        <f t="shared" ref="P35" si="5">M35+N35+O35</f>
        <v>1</v>
      </c>
      <c r="Q35" s="52">
        <f t="shared" ref="Q35" si="6">E35*P35</f>
        <v>1.1259999999999999</v>
      </c>
      <c r="R35" s="61">
        <f>SUM(R12:R34)</f>
        <v>261628718.96946964</v>
      </c>
      <c r="S35" s="61"/>
      <c r="T35" s="64">
        <f>U35/B35</f>
        <v>225.99360415343429</v>
      </c>
      <c r="U35" s="65">
        <f>SUM(U12:U34)</f>
        <v>224246673.59332824</v>
      </c>
      <c r="V35" s="65">
        <f t="shared" ref="V35:AF35" si="7">SUM(V12:V34)</f>
        <v>316674811.92754549</v>
      </c>
      <c r="W35" s="65">
        <f>SUM(W12:W34)</f>
        <v>672740020.77998483</v>
      </c>
      <c r="X35" s="65">
        <f t="shared" si="7"/>
        <v>672740020.77998471</v>
      </c>
      <c r="Y35" s="65">
        <f t="shared" si="7"/>
        <v>672740020.77998483</v>
      </c>
      <c r="Z35" s="65">
        <f t="shared" si="7"/>
        <v>2334894874.2674999</v>
      </c>
      <c r="AA35" s="61">
        <f t="shared" si="7"/>
        <v>334833480</v>
      </c>
      <c r="AB35" s="66">
        <f>SUM(AB12:AB34)</f>
        <v>28154699.277777787</v>
      </c>
      <c r="AC35" s="64">
        <f t="shared" si="7"/>
        <v>81441186.500000015</v>
      </c>
      <c r="AD35" s="64">
        <f t="shared" si="7"/>
        <v>84464097.833333328</v>
      </c>
      <c r="AE35" s="64">
        <f t="shared" si="7"/>
        <v>84464097.833333328</v>
      </c>
      <c r="AF35" s="64">
        <f t="shared" si="7"/>
        <v>84464097.833333328</v>
      </c>
      <c r="AG35" s="59"/>
      <c r="AH35" s="1"/>
    </row>
    <row r="36" spans="1:34">
      <c r="R36" s="67"/>
      <c r="AB36" s="68"/>
    </row>
  </sheetData>
  <mergeCells count="1">
    <mergeCell ref="B7:K7"/>
  </mergeCells>
  <pageMargins left="0.11811023622047245" right="0.11811023622047245" top="0.74803149606299213" bottom="0.74803149606299213" header="0.31496062992125984" footer="0.31496062992125984"/>
  <pageSetup paperSize="9" scale="60" fitToWidth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V43"/>
  <sheetViews>
    <sheetView topLeftCell="Y1" workbookViewId="0">
      <selection activeCell="AO14" sqref="AO14"/>
    </sheetView>
  </sheetViews>
  <sheetFormatPr defaultRowHeight="15"/>
  <cols>
    <col min="1" max="1" width="9.140625" style="14"/>
    <col min="2" max="2" width="61.42578125" style="14" customWidth="1"/>
    <col min="3" max="5" width="15.7109375" style="14" customWidth="1"/>
    <col min="6" max="6" width="16" style="14" customWidth="1"/>
    <col min="7" max="7" width="15.28515625" style="14" customWidth="1"/>
    <col min="8" max="8" width="15" style="14" customWidth="1"/>
    <col min="9" max="9" width="14.28515625" style="14" customWidth="1"/>
    <col min="10" max="10" width="9.140625" style="14" customWidth="1"/>
    <col min="11" max="11" width="11.85546875" style="14" customWidth="1"/>
    <col min="12" max="12" width="14" style="14" customWidth="1"/>
    <col min="13" max="13" width="13.28515625" style="14" customWidth="1"/>
    <col min="14" max="14" width="8.7109375" style="14" customWidth="1"/>
    <col min="15" max="15" width="10.140625" style="14" customWidth="1"/>
    <col min="16" max="16" width="11" style="14" customWidth="1"/>
    <col min="17" max="17" width="12.140625" style="14" customWidth="1"/>
    <col min="18" max="18" width="11.28515625" style="14" customWidth="1"/>
    <col min="19" max="20" width="18.42578125" style="14" customWidth="1"/>
    <col min="21" max="21" width="16.85546875" style="14" customWidth="1"/>
    <col min="22" max="24" width="13.5703125" style="14" customWidth="1"/>
    <col min="25" max="25" width="18.42578125" style="14" customWidth="1"/>
    <col min="26" max="29" width="17" style="14" customWidth="1"/>
    <col min="30" max="30" width="14.5703125" style="14" customWidth="1"/>
    <col min="31" max="31" width="20.5703125" style="15" customWidth="1"/>
    <col min="32" max="32" width="14.42578125" style="16" customWidth="1"/>
    <col min="33" max="36" width="15.28515625" style="15" customWidth="1"/>
    <col min="37" max="37" width="15" style="17" hidden="1" customWidth="1"/>
    <col min="38" max="38" width="16" style="14" hidden="1" customWidth="1"/>
    <col min="39" max="39" width="16.42578125" style="14" hidden="1" customWidth="1"/>
    <col min="40" max="40" width="15" style="18" customWidth="1"/>
    <col min="41" max="41" width="14.28515625" style="19" customWidth="1"/>
    <col min="42" max="42" width="16.42578125" style="18" customWidth="1"/>
    <col min="43" max="43" width="13.7109375" style="14" customWidth="1"/>
    <col min="44" max="44" width="13.28515625" style="14" customWidth="1"/>
    <col min="45" max="45" width="9.140625" style="14"/>
    <col min="46" max="46" width="15.5703125" style="14" customWidth="1"/>
    <col min="47" max="47" width="13.28515625" style="14" customWidth="1"/>
    <col min="48" max="16384" width="9.140625" style="14"/>
  </cols>
  <sheetData>
    <row r="2" spans="2:47" ht="16.5">
      <c r="P2" s="48" t="s">
        <v>73</v>
      </c>
    </row>
    <row r="3" spans="2:47">
      <c r="P3" s="49" t="s">
        <v>74</v>
      </c>
    </row>
    <row r="4" spans="2:47">
      <c r="P4" s="20"/>
    </row>
    <row r="5" spans="2:47">
      <c r="P5" s="20"/>
    </row>
    <row r="6" spans="2:47">
      <c r="P6" s="20"/>
    </row>
    <row r="7" spans="2:47">
      <c r="P7" s="20"/>
    </row>
    <row r="9" spans="2:47">
      <c r="B9" s="20" t="s">
        <v>20</v>
      </c>
    </row>
    <row r="10" spans="2:47">
      <c r="AP10" s="21"/>
    </row>
    <row r="11" spans="2:47" ht="180">
      <c r="B11" s="11" t="s">
        <v>21</v>
      </c>
      <c r="C11" s="7" t="s">
        <v>62</v>
      </c>
      <c r="D11" s="7" t="s">
        <v>75</v>
      </c>
      <c r="E11" s="50" t="s">
        <v>65</v>
      </c>
      <c r="F11" s="7" t="s">
        <v>56</v>
      </c>
      <c r="G11" s="7" t="s">
        <v>19</v>
      </c>
      <c r="H11" s="7" t="s">
        <v>36</v>
      </c>
      <c r="I11" s="7" t="s">
        <v>6</v>
      </c>
      <c r="J11" s="7" t="s">
        <v>37</v>
      </c>
      <c r="K11" s="7" t="s">
        <v>7</v>
      </c>
      <c r="L11" s="7" t="s">
        <v>38</v>
      </c>
      <c r="M11" s="7" t="s">
        <v>39</v>
      </c>
      <c r="N11" s="7" t="s">
        <v>8</v>
      </c>
      <c r="O11" s="7" t="s">
        <v>57</v>
      </c>
      <c r="P11" s="7" t="s">
        <v>58</v>
      </c>
      <c r="Q11" s="7" t="s">
        <v>59</v>
      </c>
      <c r="R11" s="7" t="s">
        <v>60</v>
      </c>
      <c r="S11" s="7" t="s">
        <v>61</v>
      </c>
      <c r="T11" s="7" t="s">
        <v>63</v>
      </c>
      <c r="U11" s="7" t="s">
        <v>64</v>
      </c>
      <c r="V11" s="51" t="s">
        <v>66</v>
      </c>
      <c r="W11" s="7" t="s">
        <v>76</v>
      </c>
      <c r="X11" s="7" t="s">
        <v>67</v>
      </c>
      <c r="Y11" s="7" t="s">
        <v>68</v>
      </c>
      <c r="Z11" s="6" t="s">
        <v>72</v>
      </c>
      <c r="AA11" s="6" t="s">
        <v>47</v>
      </c>
      <c r="AB11" s="6" t="s">
        <v>48</v>
      </c>
      <c r="AC11" s="6" t="s">
        <v>49</v>
      </c>
      <c r="AD11" s="6" t="s">
        <v>50</v>
      </c>
      <c r="AE11" s="7" t="s">
        <v>51</v>
      </c>
      <c r="AF11" s="11" t="s">
        <v>40</v>
      </c>
      <c r="AG11" s="11" t="s">
        <v>55</v>
      </c>
      <c r="AH11" s="22" t="s">
        <v>41</v>
      </c>
      <c r="AI11" s="22" t="s">
        <v>42</v>
      </c>
      <c r="AJ11" s="22" t="s">
        <v>43</v>
      </c>
      <c r="AK11" s="22" t="s">
        <v>44</v>
      </c>
      <c r="AL11" s="23" t="s">
        <v>52</v>
      </c>
      <c r="AM11" s="9" t="s">
        <v>54</v>
      </c>
      <c r="AN11" s="9" t="s">
        <v>53</v>
      </c>
      <c r="AO11" s="23" t="s">
        <v>69</v>
      </c>
      <c r="AP11" s="22" t="s">
        <v>71</v>
      </c>
      <c r="AQ11" s="23" t="s">
        <v>70</v>
      </c>
    </row>
    <row r="12" spans="2:47"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2">
        <v>13</v>
      </c>
      <c r="O12" s="12">
        <v>14</v>
      </c>
      <c r="P12" s="12">
        <v>15</v>
      </c>
      <c r="Q12" s="12">
        <v>16</v>
      </c>
      <c r="R12" s="12">
        <v>17</v>
      </c>
      <c r="S12" s="12">
        <v>18</v>
      </c>
      <c r="T12" s="12">
        <v>19</v>
      </c>
      <c r="U12" s="12">
        <v>20</v>
      </c>
      <c r="V12" s="12">
        <v>21</v>
      </c>
      <c r="W12" s="12">
        <v>22</v>
      </c>
      <c r="X12" s="12">
        <v>23</v>
      </c>
      <c r="Y12" s="12">
        <v>24</v>
      </c>
      <c r="Z12" s="12">
        <v>25</v>
      </c>
      <c r="AA12" s="12">
        <v>26</v>
      </c>
      <c r="AB12" s="12">
        <v>27</v>
      </c>
      <c r="AC12" s="12">
        <v>28</v>
      </c>
      <c r="AD12" s="12">
        <v>29</v>
      </c>
      <c r="AE12" s="12">
        <v>30</v>
      </c>
      <c r="AF12" s="12">
        <v>32</v>
      </c>
      <c r="AG12" s="12">
        <v>33</v>
      </c>
      <c r="AH12" s="12">
        <v>34</v>
      </c>
      <c r="AI12" s="12">
        <v>35</v>
      </c>
      <c r="AJ12" s="12">
        <v>36</v>
      </c>
      <c r="AK12" s="12">
        <v>37</v>
      </c>
      <c r="AL12" s="12">
        <v>38</v>
      </c>
      <c r="AM12" s="12">
        <v>39</v>
      </c>
      <c r="AN12" s="12">
        <v>40</v>
      </c>
      <c r="AO12" s="12">
        <v>41</v>
      </c>
      <c r="AP12" s="12">
        <v>42</v>
      </c>
      <c r="AQ12" s="12">
        <v>43</v>
      </c>
    </row>
    <row r="13" spans="2:47">
      <c r="B13" s="24" t="s">
        <v>14</v>
      </c>
      <c r="C13" s="25">
        <v>116881</v>
      </c>
      <c r="D13" s="26">
        <v>106.56452455941835</v>
      </c>
      <c r="E13" s="26">
        <v>225.97424670942181</v>
      </c>
      <c r="F13" s="26">
        <v>1</v>
      </c>
      <c r="G13" s="9">
        <v>1.1459999999999999</v>
      </c>
      <c r="H13" s="9"/>
      <c r="I13" s="9"/>
      <c r="J13" s="9"/>
      <c r="K13" s="9"/>
      <c r="L13" s="9"/>
      <c r="M13" s="9"/>
      <c r="N13" s="9">
        <v>0</v>
      </c>
      <c r="O13" s="8">
        <v>1</v>
      </c>
      <c r="P13" s="8">
        <v>0</v>
      </c>
      <c r="Q13" s="8">
        <v>0</v>
      </c>
      <c r="R13" s="8">
        <v>1</v>
      </c>
      <c r="S13" s="27">
        <v>1.1459999999999999</v>
      </c>
      <c r="T13" s="26">
        <v>14273851.951503664</v>
      </c>
      <c r="U13" s="25">
        <v>30268261.935371939</v>
      </c>
      <c r="V13" s="28">
        <v>0.85744436002809099</v>
      </c>
      <c r="W13" s="26">
        <v>104.71363054468029</v>
      </c>
      <c r="X13" s="26">
        <v>222.04935348206826</v>
      </c>
      <c r="Y13" s="26">
        <v>12239033.851692777</v>
      </c>
      <c r="Z13" s="26">
        <v>25953350.48433762</v>
      </c>
      <c r="AA13" s="26">
        <v>36397307.269336224</v>
      </c>
      <c r="AB13" s="26">
        <v>77733973.316798776</v>
      </c>
      <c r="AC13" s="26">
        <v>36717101.555078328</v>
      </c>
      <c r="AD13" s="26">
        <v>36717101.555078328</v>
      </c>
      <c r="AE13" s="26">
        <v>187565483.69629166</v>
      </c>
      <c r="AF13" s="29"/>
      <c r="AG13" s="30">
        <v>0</v>
      </c>
      <c r="AH13" s="31">
        <v>0</v>
      </c>
      <c r="AI13" s="31">
        <v>0</v>
      </c>
      <c r="AJ13" s="31">
        <v>0</v>
      </c>
      <c r="AK13" s="31">
        <v>0</v>
      </c>
      <c r="AL13" s="32">
        <v>0</v>
      </c>
      <c r="AM13" s="26">
        <v>0</v>
      </c>
      <c r="AN13" s="26">
        <v>0</v>
      </c>
      <c r="AO13" s="33">
        <v>0</v>
      </c>
      <c r="AP13" s="34">
        <v>0</v>
      </c>
      <c r="AQ13" s="33">
        <v>0</v>
      </c>
      <c r="AR13" s="35"/>
      <c r="AS13" s="35"/>
      <c r="AU13" s="35"/>
    </row>
    <row r="14" spans="2:47">
      <c r="B14" s="9" t="s">
        <v>0</v>
      </c>
      <c r="C14" s="25">
        <v>73562</v>
      </c>
      <c r="D14" s="26">
        <v>106.56452455941835</v>
      </c>
      <c r="E14" s="26">
        <v>225.97424670942181</v>
      </c>
      <c r="F14" s="26">
        <v>1</v>
      </c>
      <c r="G14" s="10">
        <v>0.78700000000000003</v>
      </c>
      <c r="H14" s="9"/>
      <c r="I14" s="9"/>
      <c r="J14" s="9"/>
      <c r="K14" s="9"/>
      <c r="L14" s="9"/>
      <c r="M14" s="9"/>
      <c r="N14" s="9">
        <v>0</v>
      </c>
      <c r="O14" s="8">
        <v>1</v>
      </c>
      <c r="P14" s="8">
        <v>0</v>
      </c>
      <c r="Q14" s="8">
        <v>0</v>
      </c>
      <c r="R14" s="8">
        <v>1</v>
      </c>
      <c r="S14" s="27">
        <v>0.78700000000000003</v>
      </c>
      <c r="T14" s="26">
        <v>6169371.3502886267</v>
      </c>
      <c r="U14" s="25">
        <v>13082393.501177089</v>
      </c>
      <c r="V14" s="28">
        <v>0.85744436002809099</v>
      </c>
      <c r="W14" s="26">
        <v>71.910669492725475</v>
      </c>
      <c r="X14" s="26">
        <v>152.48939021848844</v>
      </c>
      <c r="Y14" s="26">
        <v>5289892.6692238711</v>
      </c>
      <c r="Z14" s="26">
        <v>11217424.523252446</v>
      </c>
      <c r="AA14" s="26">
        <v>15889018.84344786</v>
      </c>
      <c r="AB14" s="26">
        <v>33659702.265380457</v>
      </c>
      <c r="AC14" s="26">
        <v>15869678.007671613</v>
      </c>
      <c r="AD14" s="26">
        <v>15869678.007671613</v>
      </c>
      <c r="AE14" s="26">
        <v>81288077.12417154</v>
      </c>
      <c r="AF14" s="29">
        <v>7818800</v>
      </c>
      <c r="AG14" s="30">
        <v>635613.33333333337</v>
      </c>
      <c r="AH14" s="31">
        <v>2098280</v>
      </c>
      <c r="AI14" s="31">
        <v>1906840</v>
      </c>
      <c r="AJ14" s="31">
        <v>1906840</v>
      </c>
      <c r="AK14" s="31">
        <v>1906840</v>
      </c>
      <c r="AL14" s="32">
        <v>1462666.6666666665</v>
      </c>
      <c r="AM14" s="26">
        <v>6356133.333333334</v>
      </c>
      <c r="AN14" s="26">
        <v>635613.33333333337</v>
      </c>
      <c r="AO14" s="33">
        <v>2733893.3333333335</v>
      </c>
      <c r="AP14" s="34">
        <v>5084906.666666666</v>
      </c>
      <c r="AQ14" s="33">
        <v>635613.33333333326</v>
      </c>
      <c r="AR14" s="35"/>
      <c r="AS14" s="35"/>
      <c r="AU14" s="35"/>
    </row>
    <row r="15" spans="2:47">
      <c r="B15" s="9" t="s">
        <v>10</v>
      </c>
      <c r="C15" s="25">
        <v>2372</v>
      </c>
      <c r="D15" s="26">
        <v>106.56452455941835</v>
      </c>
      <c r="E15" s="26">
        <v>225.97424670942181</v>
      </c>
      <c r="F15" s="26">
        <v>1</v>
      </c>
      <c r="G15" s="10">
        <v>0.78800000000000003</v>
      </c>
      <c r="H15" s="9"/>
      <c r="I15" s="9"/>
      <c r="J15" s="9"/>
      <c r="K15" s="9"/>
      <c r="L15" s="9"/>
      <c r="M15" s="9"/>
      <c r="N15" s="9">
        <v>0</v>
      </c>
      <c r="O15" s="8">
        <v>1</v>
      </c>
      <c r="P15" s="8">
        <v>0</v>
      </c>
      <c r="Q15" s="8">
        <v>0</v>
      </c>
      <c r="R15" s="8">
        <v>1</v>
      </c>
      <c r="S15" s="27">
        <v>0.78800000000000003</v>
      </c>
      <c r="T15" s="26">
        <v>199183.58917689297</v>
      </c>
      <c r="U15" s="25">
        <v>422376.59959746187</v>
      </c>
      <c r="V15" s="28">
        <v>0.85744436002809099</v>
      </c>
      <c r="W15" s="26">
        <v>72.002042643288021</v>
      </c>
      <c r="X15" s="26">
        <v>152.68315056184105</v>
      </c>
      <c r="Y15" s="26">
        <v>170788.8451498792</v>
      </c>
      <c r="Z15" s="26">
        <v>362164.43313268694</v>
      </c>
      <c r="AA15" s="26">
        <v>521851.9838261588</v>
      </c>
      <c r="AB15" s="26">
        <v>1090105.0297105792</v>
      </c>
      <c r="AC15" s="26">
        <v>512366.53544963757</v>
      </c>
      <c r="AD15" s="26">
        <v>512366.53544963757</v>
      </c>
      <c r="AE15" s="26">
        <v>2636690.0844360129</v>
      </c>
      <c r="AF15" s="29"/>
      <c r="AG15" s="30">
        <v>0</v>
      </c>
      <c r="AH15" s="31">
        <v>0</v>
      </c>
      <c r="AI15" s="31">
        <v>0</v>
      </c>
      <c r="AJ15" s="31">
        <v>0</v>
      </c>
      <c r="AK15" s="31">
        <v>0</v>
      </c>
      <c r="AL15" s="32">
        <v>0</v>
      </c>
      <c r="AM15" s="26">
        <v>0</v>
      </c>
      <c r="AN15" s="26">
        <v>0</v>
      </c>
      <c r="AO15" s="33">
        <v>0</v>
      </c>
      <c r="AP15" s="34">
        <v>0</v>
      </c>
      <c r="AQ15" s="33">
        <v>0</v>
      </c>
      <c r="AR15" s="35"/>
      <c r="AS15" s="35"/>
      <c r="AU15" s="35"/>
    </row>
    <row r="16" spans="2:47">
      <c r="B16" s="9" t="s">
        <v>11</v>
      </c>
      <c r="C16" s="25">
        <v>2067</v>
      </c>
      <c r="D16" s="26">
        <v>106.56452455941835</v>
      </c>
      <c r="E16" s="26">
        <v>225.97424670942181</v>
      </c>
      <c r="F16" s="26">
        <v>1</v>
      </c>
      <c r="G16" s="10">
        <v>0.93300000000000005</v>
      </c>
      <c r="H16" s="9"/>
      <c r="I16" s="9"/>
      <c r="J16" s="9"/>
      <c r="K16" s="9"/>
      <c r="L16" s="9"/>
      <c r="M16" s="9"/>
      <c r="N16" s="9">
        <v>0</v>
      </c>
      <c r="O16" s="8">
        <v>1</v>
      </c>
      <c r="P16" s="8">
        <v>0</v>
      </c>
      <c r="Q16" s="8">
        <v>0</v>
      </c>
      <c r="R16" s="8">
        <v>1</v>
      </c>
      <c r="S16" s="27">
        <v>0.93300000000000005</v>
      </c>
      <c r="T16" s="26">
        <v>205510.85782260846</v>
      </c>
      <c r="U16" s="25">
        <v>435793.82049583376</v>
      </c>
      <c r="V16" s="28">
        <v>0.85744436002809099</v>
      </c>
      <c r="W16" s="26">
        <v>85.251149474857527</v>
      </c>
      <c r="X16" s="26">
        <v>180.7784003479666</v>
      </c>
      <c r="Y16" s="26">
        <v>176214.12596453051</v>
      </c>
      <c r="Z16" s="26">
        <v>373668.95351924695</v>
      </c>
      <c r="AA16" s="26">
        <v>518615.60807031929</v>
      </c>
      <c r="AB16" s="26">
        <v>1120516.3352613267</v>
      </c>
      <c r="AC16" s="26">
        <v>528642.37789359153</v>
      </c>
      <c r="AD16" s="26">
        <v>528642.37789359153</v>
      </c>
      <c r="AE16" s="26">
        <v>2696416.6991188293</v>
      </c>
      <c r="AF16" s="29"/>
      <c r="AG16" s="30">
        <v>0</v>
      </c>
      <c r="AH16" s="31">
        <v>0</v>
      </c>
      <c r="AI16" s="31">
        <v>0</v>
      </c>
      <c r="AJ16" s="31">
        <v>0</v>
      </c>
      <c r="AK16" s="31">
        <v>0</v>
      </c>
      <c r="AL16" s="32">
        <v>0</v>
      </c>
      <c r="AM16" s="26">
        <v>0</v>
      </c>
      <c r="AN16" s="26">
        <v>0</v>
      </c>
      <c r="AO16" s="33">
        <v>0</v>
      </c>
      <c r="AP16" s="34">
        <v>0</v>
      </c>
      <c r="AQ16" s="33">
        <v>0</v>
      </c>
      <c r="AR16" s="35"/>
      <c r="AS16" s="35"/>
      <c r="AU16" s="35"/>
    </row>
    <row r="17" spans="2:47">
      <c r="B17" s="9" t="s">
        <v>23</v>
      </c>
      <c r="C17" s="25">
        <v>34884</v>
      </c>
      <c r="D17" s="26">
        <v>106.56452455941835</v>
      </c>
      <c r="E17" s="26">
        <v>225.97424670942181</v>
      </c>
      <c r="F17" s="26">
        <v>1</v>
      </c>
      <c r="G17" s="10">
        <v>1.143</v>
      </c>
      <c r="H17" s="25">
        <v>31427</v>
      </c>
      <c r="I17" s="9">
        <v>1.113</v>
      </c>
      <c r="J17" s="9"/>
      <c r="K17" s="9"/>
      <c r="L17" s="10">
        <v>0.90090012613232429</v>
      </c>
      <c r="M17" s="10"/>
      <c r="N17" s="10">
        <v>0.90090012613232429</v>
      </c>
      <c r="O17" s="8">
        <v>9.9099873867675714E-2</v>
      </c>
      <c r="P17" s="8">
        <v>1.002701840385277</v>
      </c>
      <c r="Q17" s="8">
        <v>0</v>
      </c>
      <c r="R17" s="8">
        <v>1.1018017142529528</v>
      </c>
      <c r="S17" s="27">
        <v>1.259359359391125</v>
      </c>
      <c r="T17" s="26">
        <v>4681538.5467634872</v>
      </c>
      <c r="U17" s="25">
        <v>9927385.7873417474</v>
      </c>
      <c r="V17" s="28">
        <v>0.85744436002809099</v>
      </c>
      <c r="W17" s="26">
        <v>115.07163235799959</v>
      </c>
      <c r="X17" s="26">
        <v>244.01390187992232</v>
      </c>
      <c r="Y17" s="26">
        <v>4014158.8231764575</v>
      </c>
      <c r="Z17" s="26">
        <v>8512180.9531792104</v>
      </c>
      <c r="AA17" s="26">
        <v>12011987.218576964</v>
      </c>
      <c r="AB17" s="26">
        <v>25504704.555906523</v>
      </c>
      <c r="AC17" s="26">
        <v>12042476.469529372</v>
      </c>
      <c r="AD17" s="26">
        <v>12042476.469529372</v>
      </c>
      <c r="AE17" s="26">
        <v>61601644.713542238</v>
      </c>
      <c r="AF17" s="29">
        <v>13164000.000000002</v>
      </c>
      <c r="AG17" s="30">
        <v>1099329.1666666667</v>
      </c>
      <c r="AH17" s="31">
        <v>3270037.5000000019</v>
      </c>
      <c r="AI17" s="31">
        <v>3297987.5</v>
      </c>
      <c r="AJ17" s="31">
        <v>3297987.5</v>
      </c>
      <c r="AK17" s="31">
        <v>3297987.5</v>
      </c>
      <c r="AL17" s="32">
        <v>2170708.333333334</v>
      </c>
      <c r="AM17" s="26">
        <v>10993291.666666668</v>
      </c>
      <c r="AN17" s="26">
        <v>1099329.1666666667</v>
      </c>
      <c r="AO17" s="33">
        <v>4369366.6666666679</v>
      </c>
      <c r="AP17" s="34">
        <v>8794633.333333334</v>
      </c>
      <c r="AQ17" s="33">
        <v>1099329.1666666667</v>
      </c>
      <c r="AR17" s="35"/>
      <c r="AS17" s="35"/>
      <c r="AU17" s="35"/>
    </row>
    <row r="18" spans="2:47">
      <c r="B18" s="9" t="s">
        <v>24</v>
      </c>
      <c r="C18" s="25">
        <v>19563</v>
      </c>
      <c r="D18" s="26">
        <v>106.56452455941835</v>
      </c>
      <c r="E18" s="26">
        <v>225.97424670942181</v>
      </c>
      <c r="F18" s="26">
        <v>1</v>
      </c>
      <c r="G18" s="10">
        <v>1.0980000000000001</v>
      </c>
      <c r="H18" s="25">
        <v>15549</v>
      </c>
      <c r="I18" s="9">
        <v>1.113</v>
      </c>
      <c r="J18" s="9"/>
      <c r="K18" s="9"/>
      <c r="L18" s="10">
        <v>0.79481674589786844</v>
      </c>
      <c r="M18" s="10"/>
      <c r="N18" s="10">
        <v>0.79481674589786844</v>
      </c>
      <c r="O18" s="8">
        <v>0.20518325410213156</v>
      </c>
      <c r="P18" s="8">
        <v>0.88463103818432753</v>
      </c>
      <c r="Q18" s="8">
        <v>0</v>
      </c>
      <c r="R18" s="8">
        <v>1.0898142922864591</v>
      </c>
      <c r="S18" s="27">
        <v>1.1966160929305323</v>
      </c>
      <c r="T18" s="26">
        <v>2494611.6479306407</v>
      </c>
      <c r="U18" s="25">
        <v>5289921.6723794183</v>
      </c>
      <c r="V18" s="28">
        <v>0.85744436002809099</v>
      </c>
      <c r="W18" s="26">
        <v>109.33858242490977</v>
      </c>
      <c r="X18" s="26">
        <v>231.85674502745485</v>
      </c>
      <c r="Y18" s="26">
        <v>2138990.6879785098</v>
      </c>
      <c r="Z18" s="26">
        <v>4535813.502972099</v>
      </c>
      <c r="AA18" s="26">
        <v>6441328.9892404201</v>
      </c>
      <c r="AB18" s="26">
        <v>13631365.680573862</v>
      </c>
      <c r="AC18" s="26">
        <v>6416972.0639355294</v>
      </c>
      <c r="AD18" s="26">
        <v>6416972.0639355294</v>
      </c>
      <c r="AE18" s="26">
        <v>32906638.79768534</v>
      </c>
      <c r="AF18" s="29">
        <v>11486400.000000002</v>
      </c>
      <c r="AG18" s="30">
        <v>957200.00000000023</v>
      </c>
      <c r="AH18" s="31">
        <v>2871599.9999999981</v>
      </c>
      <c r="AI18" s="31">
        <v>2871600.0000000009</v>
      </c>
      <c r="AJ18" s="31">
        <v>2871600.0000000009</v>
      </c>
      <c r="AK18" s="31">
        <v>2871600.0000000009</v>
      </c>
      <c r="AL18" s="32">
        <v>1914400</v>
      </c>
      <c r="AM18" s="26">
        <v>9572000.0000000019</v>
      </c>
      <c r="AN18" s="26">
        <v>957200.00000000023</v>
      </c>
      <c r="AO18" s="33">
        <v>3828800</v>
      </c>
      <c r="AP18" s="34">
        <v>7657600.0000000019</v>
      </c>
      <c r="AQ18" s="33">
        <v>957200.00000000023</v>
      </c>
      <c r="AR18" s="35"/>
      <c r="AS18" s="35"/>
      <c r="AU18" s="35"/>
    </row>
    <row r="19" spans="2:47">
      <c r="B19" s="9" t="s">
        <v>27</v>
      </c>
      <c r="C19" s="25">
        <v>10371</v>
      </c>
      <c r="D19" s="26">
        <v>106.56452455941835</v>
      </c>
      <c r="E19" s="26">
        <v>225.97424670942181</v>
      </c>
      <c r="F19" s="26">
        <v>1</v>
      </c>
      <c r="G19" s="10">
        <v>1.1100000000000001</v>
      </c>
      <c r="H19" s="25">
        <v>10439</v>
      </c>
      <c r="I19" s="9">
        <v>1.113</v>
      </c>
      <c r="J19" s="9"/>
      <c r="K19" s="9"/>
      <c r="L19" s="10">
        <v>1.0065567447690675</v>
      </c>
      <c r="M19" s="10"/>
      <c r="N19" s="10">
        <v>1.0065567447690675</v>
      </c>
      <c r="O19" s="8">
        <v>-6.5567447690675351E-3</v>
      </c>
      <c r="P19" s="8">
        <v>1.1202976569279721</v>
      </c>
      <c r="Q19" s="8">
        <v>0</v>
      </c>
      <c r="R19" s="8">
        <v>1.1137409121589046</v>
      </c>
      <c r="S19" s="27">
        <v>1.2362524124963843</v>
      </c>
      <c r="T19" s="26">
        <v>1366282.2870937355</v>
      </c>
      <c r="U19" s="25">
        <v>2897255.0846063476</v>
      </c>
      <c r="V19" s="28">
        <v>0.85744436002809099</v>
      </c>
      <c r="W19" s="26">
        <v>112.96027782034564</v>
      </c>
      <c r="X19" s="26">
        <v>239.53669191576728</v>
      </c>
      <c r="Y19" s="26">
        <v>1171511.0412748046</v>
      </c>
      <c r="Z19" s="26">
        <v>2484235.0318584223</v>
      </c>
      <c r="AA19" s="26">
        <v>3527750.7127139764</v>
      </c>
      <c r="AB19" s="26">
        <v>7459338.4390100557</v>
      </c>
      <c r="AC19" s="26">
        <v>3514533.1238244139</v>
      </c>
      <c r="AD19" s="26">
        <v>3514533.1238244139</v>
      </c>
      <c r="AE19" s="26">
        <v>18016155.399372861</v>
      </c>
      <c r="AF19" s="29"/>
      <c r="AG19" s="30">
        <v>0</v>
      </c>
      <c r="AH19" s="31">
        <v>0</v>
      </c>
      <c r="AI19" s="31">
        <v>0</v>
      </c>
      <c r="AJ19" s="31">
        <v>0</v>
      </c>
      <c r="AK19" s="31">
        <v>0</v>
      </c>
      <c r="AL19" s="32">
        <v>0</v>
      </c>
      <c r="AM19" s="26">
        <v>0</v>
      </c>
      <c r="AN19" s="26">
        <v>0</v>
      </c>
      <c r="AO19" s="33">
        <v>0</v>
      </c>
      <c r="AP19" s="34">
        <v>0</v>
      </c>
      <c r="AQ19" s="33">
        <v>0</v>
      </c>
      <c r="AR19" s="35"/>
      <c r="AS19" s="35"/>
      <c r="AU19" s="35"/>
    </row>
    <row r="20" spans="2:47">
      <c r="B20" s="9" t="s">
        <v>25</v>
      </c>
      <c r="C20" s="25">
        <v>12484</v>
      </c>
      <c r="D20" s="26">
        <v>106.56452455941835</v>
      </c>
      <c r="E20" s="26">
        <v>225.97424670942181</v>
      </c>
      <c r="F20" s="26">
        <v>1</v>
      </c>
      <c r="G20" s="10">
        <v>1.127</v>
      </c>
      <c r="H20" s="25">
        <v>11653</v>
      </c>
      <c r="I20" s="9">
        <v>1.113</v>
      </c>
      <c r="J20" s="9"/>
      <c r="K20" s="9"/>
      <c r="L20" s="10">
        <v>0.93343479653957062</v>
      </c>
      <c r="M20" s="10"/>
      <c r="N20" s="10">
        <v>0.93343479653957062</v>
      </c>
      <c r="O20" s="8">
        <v>6.6565203460429379E-2</v>
      </c>
      <c r="P20" s="8">
        <v>1.0389129285485421</v>
      </c>
      <c r="Q20" s="8">
        <v>0</v>
      </c>
      <c r="R20" s="8">
        <v>1.1054781320089715</v>
      </c>
      <c r="S20" s="27">
        <v>1.2458738547741108</v>
      </c>
      <c r="T20" s="26">
        <v>1657450.1821577416</v>
      </c>
      <c r="U20" s="25">
        <v>3514688.0063510505</v>
      </c>
      <c r="V20" s="28">
        <v>0.85744436002809099</v>
      </c>
      <c r="W20" s="26">
        <v>113.83941931421721</v>
      </c>
      <c r="X20" s="26">
        <v>241.40094587504674</v>
      </c>
      <c r="Y20" s="26">
        <v>1421171.3107186877</v>
      </c>
      <c r="Z20" s="26">
        <v>3013649.4083040836</v>
      </c>
      <c r="AA20" s="26">
        <v>4253241.1006125743</v>
      </c>
      <c r="AB20" s="26">
        <v>9037035.7083393503</v>
      </c>
      <c r="AC20" s="26">
        <v>4263513.9321560636</v>
      </c>
      <c r="AD20" s="26">
        <v>4263513.9321560636</v>
      </c>
      <c r="AE20" s="26">
        <v>21817304.673264053</v>
      </c>
      <c r="AF20" s="29">
        <v>7657600</v>
      </c>
      <c r="AG20" s="30">
        <v>638133.33333333337</v>
      </c>
      <c r="AH20" s="31">
        <v>1914400</v>
      </c>
      <c r="AI20" s="31">
        <v>1914400</v>
      </c>
      <c r="AJ20" s="31">
        <v>1914400</v>
      </c>
      <c r="AK20" s="31">
        <v>1914400</v>
      </c>
      <c r="AL20" s="32">
        <v>1276266.6666666665</v>
      </c>
      <c r="AM20" s="26">
        <v>6381333.333333334</v>
      </c>
      <c r="AN20" s="26">
        <v>638133.33333333337</v>
      </c>
      <c r="AO20" s="33">
        <v>2552533.3333333335</v>
      </c>
      <c r="AP20" s="34">
        <v>5105066.666666666</v>
      </c>
      <c r="AQ20" s="33">
        <v>638133.33333333326</v>
      </c>
      <c r="AR20" s="35"/>
      <c r="AS20" s="35"/>
      <c r="AU20" s="35"/>
    </row>
    <row r="21" spans="2:47">
      <c r="B21" s="9" t="s">
        <v>26</v>
      </c>
      <c r="C21" s="25">
        <v>58939</v>
      </c>
      <c r="D21" s="26">
        <v>106.56452455941835</v>
      </c>
      <c r="E21" s="26">
        <v>225.97424670942181</v>
      </c>
      <c r="F21" s="26">
        <v>1</v>
      </c>
      <c r="G21" s="10">
        <v>1.1559999999999999</v>
      </c>
      <c r="H21" s="25">
        <v>24275</v>
      </c>
      <c r="I21" s="9">
        <v>1.113</v>
      </c>
      <c r="J21" s="25">
        <v>26337</v>
      </c>
      <c r="K21" s="9">
        <v>1.04</v>
      </c>
      <c r="L21" s="10">
        <v>0.41186650604862657</v>
      </c>
      <c r="M21" s="10">
        <v>0.44685182985798877</v>
      </c>
      <c r="N21" s="10">
        <v>0.85871833590661528</v>
      </c>
      <c r="O21" s="8">
        <v>0.14128166409338472</v>
      </c>
      <c r="P21" s="8">
        <v>0.45840742123212136</v>
      </c>
      <c r="Q21" s="8">
        <v>0.46472590305230832</v>
      </c>
      <c r="R21" s="8">
        <v>1.0644149883778145</v>
      </c>
      <c r="S21" s="27">
        <v>1.2304637265647533</v>
      </c>
      <c r="T21" s="26">
        <v>7728304.5878274534</v>
      </c>
      <c r="U21" s="25">
        <v>16388172.469174009</v>
      </c>
      <c r="V21" s="28">
        <v>0.85744436002809099</v>
      </c>
      <c r="W21" s="26">
        <v>112.43134734915542</v>
      </c>
      <c r="X21" s="26">
        <v>238.41507414209417</v>
      </c>
      <c r="Y21" s="26">
        <v>6626591.1814118708</v>
      </c>
      <c r="Z21" s="26">
        <v>14051946.054860888</v>
      </c>
      <c r="AA21" s="26">
        <v>19829887.247025065</v>
      </c>
      <c r="AB21" s="26">
        <v>42131005.033670589</v>
      </c>
      <c r="AC21" s="26">
        <v>19879773.544235613</v>
      </c>
      <c r="AD21" s="26">
        <v>19879773.544235613</v>
      </c>
      <c r="AE21" s="26">
        <v>101720439.36916688</v>
      </c>
      <c r="AF21" s="29">
        <v>9360400</v>
      </c>
      <c r="AG21" s="30">
        <v>780033.33333333337</v>
      </c>
      <c r="AH21" s="31">
        <v>2340100</v>
      </c>
      <c r="AI21" s="31">
        <v>2340100</v>
      </c>
      <c r="AJ21" s="31">
        <v>2340100</v>
      </c>
      <c r="AK21" s="31">
        <v>2340100</v>
      </c>
      <c r="AL21" s="32">
        <v>1560066.6666666665</v>
      </c>
      <c r="AM21" s="26">
        <v>7800333.333333334</v>
      </c>
      <c r="AN21" s="26">
        <v>780033.33333333337</v>
      </c>
      <c r="AO21" s="33">
        <v>3120133.3333333335</v>
      </c>
      <c r="AP21" s="34">
        <v>6240266.666666666</v>
      </c>
      <c r="AQ21" s="33">
        <v>780033.33333333326</v>
      </c>
      <c r="AR21" s="35"/>
      <c r="AS21" s="35"/>
      <c r="AU21" s="35"/>
    </row>
    <row r="22" spans="2:47">
      <c r="B22" s="9" t="s">
        <v>18</v>
      </c>
      <c r="C22" s="25">
        <v>76002</v>
      </c>
      <c r="D22" s="26">
        <v>106.56452455941835</v>
      </c>
      <c r="E22" s="26">
        <v>225.97424670942181</v>
      </c>
      <c r="F22" s="26">
        <v>1</v>
      </c>
      <c r="G22" s="10">
        <v>2.4809999999999999</v>
      </c>
      <c r="H22" s="25"/>
      <c r="I22" s="9"/>
      <c r="J22" s="25"/>
      <c r="K22" s="9"/>
      <c r="L22" s="10">
        <v>0</v>
      </c>
      <c r="M22" s="10">
        <v>0</v>
      </c>
      <c r="N22" s="10">
        <v>0</v>
      </c>
      <c r="O22" s="8">
        <v>1</v>
      </c>
      <c r="P22" s="8">
        <v>0</v>
      </c>
      <c r="Q22" s="8">
        <v>0</v>
      </c>
      <c r="R22" s="8">
        <v>1</v>
      </c>
      <c r="S22" s="27">
        <v>2.4809999999999999</v>
      </c>
      <c r="T22" s="26">
        <v>20093909.265996549</v>
      </c>
      <c r="U22" s="25">
        <v>42609921.346753903</v>
      </c>
      <c r="V22" s="28">
        <v>0.85744436002809099</v>
      </c>
      <c r="W22" s="26">
        <v>226.69678654568219</v>
      </c>
      <c r="X22" s="26">
        <v>480.71941185777604</v>
      </c>
      <c r="Y22" s="26">
        <v>17229409.171044938</v>
      </c>
      <c r="Z22" s="26">
        <v>36535636.740014695</v>
      </c>
      <c r="AA22" s="26">
        <v>51459889.431412667</v>
      </c>
      <c r="AB22" s="26">
        <v>109672969.55923182</v>
      </c>
      <c r="AC22" s="26">
        <v>51688227.513134815</v>
      </c>
      <c r="AD22" s="26">
        <v>51688227.513134815</v>
      </c>
      <c r="AE22" s="26">
        <v>264509314.0169141</v>
      </c>
      <c r="AF22" s="29"/>
      <c r="AG22" s="30">
        <v>0</v>
      </c>
      <c r="AH22" s="31">
        <v>0</v>
      </c>
      <c r="AI22" s="31">
        <v>0</v>
      </c>
      <c r="AJ22" s="31">
        <v>0</v>
      </c>
      <c r="AK22" s="31">
        <v>0</v>
      </c>
      <c r="AL22" s="32">
        <v>0</v>
      </c>
      <c r="AM22" s="26">
        <v>0</v>
      </c>
      <c r="AN22" s="26">
        <v>0</v>
      </c>
      <c r="AO22" s="33">
        <v>0</v>
      </c>
      <c r="AP22" s="34">
        <v>0</v>
      </c>
      <c r="AQ22" s="33">
        <v>0</v>
      </c>
      <c r="AR22" s="35"/>
      <c r="AS22" s="35"/>
      <c r="AU22" s="35"/>
    </row>
    <row r="23" spans="2:47">
      <c r="B23" s="9" t="s">
        <v>30</v>
      </c>
      <c r="C23" s="25">
        <v>57940</v>
      </c>
      <c r="D23" s="26">
        <v>106.56452455941835</v>
      </c>
      <c r="E23" s="26">
        <v>225.97424670942181</v>
      </c>
      <c r="F23" s="26">
        <v>1</v>
      </c>
      <c r="G23" s="10">
        <v>1.149</v>
      </c>
      <c r="H23" s="25">
        <v>11548</v>
      </c>
      <c r="I23" s="9">
        <v>1.113</v>
      </c>
      <c r="J23" s="25">
        <v>35524</v>
      </c>
      <c r="K23" s="9">
        <v>1.04</v>
      </c>
      <c r="L23" s="10">
        <v>0.19930963065239904</v>
      </c>
      <c r="M23" s="10">
        <v>0.61311701760441839</v>
      </c>
      <c r="N23" s="10">
        <v>0.81242664825681743</v>
      </c>
      <c r="O23" s="8">
        <v>0.18757335174318257</v>
      </c>
      <c r="P23" s="8">
        <v>0.22183161891612013</v>
      </c>
      <c r="Q23" s="8">
        <v>0.63764169830859518</v>
      </c>
      <c r="R23" s="8">
        <v>1.0470466689678979</v>
      </c>
      <c r="S23" s="27">
        <v>1.2030566226441146</v>
      </c>
      <c r="T23" s="26">
        <v>7428090.9171669111</v>
      </c>
      <c r="U23" s="25">
        <v>15751557.626102477</v>
      </c>
      <c r="V23" s="28">
        <v>0.85744436002809099</v>
      </c>
      <c r="W23" s="26">
        <v>109.92707391613148</v>
      </c>
      <c r="X23" s="26">
        <v>233.10466427613107</v>
      </c>
      <c r="Y23" s="26">
        <v>6369174.6627006577</v>
      </c>
      <c r="Z23" s="26">
        <v>13506084.248159034</v>
      </c>
      <c r="AA23" s="26">
        <v>19078989.965475578</v>
      </c>
      <c r="AB23" s="26">
        <v>40487939.047898114</v>
      </c>
      <c r="AC23" s="26">
        <v>19107523.988101974</v>
      </c>
      <c r="AD23" s="26">
        <v>19107523.988101974</v>
      </c>
      <c r="AE23" s="26">
        <v>97781976.989577636</v>
      </c>
      <c r="AF23" s="29">
        <v>21728400</v>
      </c>
      <c r="AG23" s="30">
        <v>1833741.111111111</v>
      </c>
      <c r="AH23" s="31">
        <v>5224730.0000000028</v>
      </c>
      <c r="AI23" s="31">
        <v>5501223.333333333</v>
      </c>
      <c r="AJ23" s="31">
        <v>5501223.333333333</v>
      </c>
      <c r="AK23" s="31">
        <v>5501223.333333333</v>
      </c>
      <c r="AL23" s="32">
        <v>3473833.333333334</v>
      </c>
      <c r="AM23" s="26">
        <v>18254566.666666664</v>
      </c>
      <c r="AN23" s="26">
        <v>1825456.6666666665</v>
      </c>
      <c r="AO23" s="33">
        <v>7058471.1111111119</v>
      </c>
      <c r="AP23" s="34">
        <v>14669928.888888888</v>
      </c>
      <c r="AQ23" s="33">
        <v>1833741.111111111</v>
      </c>
      <c r="AR23" s="35"/>
      <c r="AS23" s="35"/>
      <c r="AU23" s="35"/>
    </row>
    <row r="24" spans="2:47">
      <c r="B24" s="9" t="s">
        <v>5</v>
      </c>
      <c r="C24" s="25">
        <v>5337</v>
      </c>
      <c r="D24" s="26">
        <v>106.56452455941835</v>
      </c>
      <c r="E24" s="26">
        <v>225.97424670942181</v>
      </c>
      <c r="F24" s="26">
        <v>1</v>
      </c>
      <c r="G24" s="10">
        <v>0.81100000000000005</v>
      </c>
      <c r="H24" s="25"/>
      <c r="I24" s="9"/>
      <c r="J24" s="25"/>
      <c r="K24" s="9"/>
      <c r="L24" s="10"/>
      <c r="M24" s="10"/>
      <c r="N24" s="10">
        <v>0</v>
      </c>
      <c r="O24" s="8">
        <v>1</v>
      </c>
      <c r="P24" s="8">
        <v>0</v>
      </c>
      <c r="Q24" s="8">
        <v>0</v>
      </c>
      <c r="R24" s="8">
        <v>1</v>
      </c>
      <c r="S24" s="27">
        <v>0.81100000000000005</v>
      </c>
      <c r="T24" s="26">
        <v>461243.97760220239</v>
      </c>
      <c r="U24" s="25">
        <v>978085.91385211749</v>
      </c>
      <c r="V24" s="28">
        <v>0.85744436002809099</v>
      </c>
      <c r="W24" s="26">
        <v>74.103625106226644</v>
      </c>
      <c r="X24" s="26">
        <v>157.1396384589506</v>
      </c>
      <c r="Y24" s="26">
        <v>395491.04719193158</v>
      </c>
      <c r="Z24" s="26">
        <v>838654.25045541942</v>
      </c>
      <c r="AA24" s="26">
        <v>1191471.3297352926</v>
      </c>
      <c r="AB24" s="26">
        <v>2520039.3908544276</v>
      </c>
      <c r="AC24" s="26">
        <v>1186473.1415757947</v>
      </c>
      <c r="AD24" s="26">
        <v>1186473.1415757947</v>
      </c>
      <c r="AE24" s="26">
        <v>6084457.003741309</v>
      </c>
      <c r="AF24" s="29"/>
      <c r="AG24" s="30">
        <v>0</v>
      </c>
      <c r="AH24" s="31">
        <v>0</v>
      </c>
      <c r="AI24" s="31">
        <v>0</v>
      </c>
      <c r="AJ24" s="31">
        <v>0</v>
      </c>
      <c r="AK24" s="31">
        <v>0</v>
      </c>
      <c r="AL24" s="32">
        <v>0</v>
      </c>
      <c r="AM24" s="26">
        <v>0</v>
      </c>
      <c r="AN24" s="26">
        <v>0</v>
      </c>
      <c r="AO24" s="33">
        <v>0</v>
      </c>
      <c r="AP24" s="34">
        <v>0</v>
      </c>
      <c r="AQ24" s="33">
        <v>0</v>
      </c>
      <c r="AR24" s="35"/>
      <c r="AS24" s="35"/>
      <c r="AU24" s="35"/>
    </row>
    <row r="25" spans="2:47">
      <c r="B25" s="9" t="s">
        <v>1</v>
      </c>
      <c r="C25" s="25">
        <v>7470</v>
      </c>
      <c r="D25" s="26">
        <v>106.56452455941835</v>
      </c>
      <c r="E25" s="26">
        <v>225.97424670942181</v>
      </c>
      <c r="F25" s="26">
        <v>1</v>
      </c>
      <c r="G25" s="10">
        <v>0.84199999999999997</v>
      </c>
      <c r="H25" s="25"/>
      <c r="I25" s="9"/>
      <c r="J25" s="25"/>
      <c r="K25" s="9"/>
      <c r="L25" s="10"/>
      <c r="M25" s="10"/>
      <c r="N25" s="10">
        <v>0</v>
      </c>
      <c r="O25" s="8">
        <v>1</v>
      </c>
      <c r="P25" s="8">
        <v>0</v>
      </c>
      <c r="Q25" s="8">
        <v>0</v>
      </c>
      <c r="R25" s="8">
        <v>1</v>
      </c>
      <c r="S25" s="27">
        <v>0.84199999999999997</v>
      </c>
      <c r="T25" s="26">
        <v>670263.15270235599</v>
      </c>
      <c r="U25" s="25">
        <v>1421319.2584981187</v>
      </c>
      <c r="V25" s="28">
        <v>0.85744436002809099</v>
      </c>
      <c r="W25" s="26">
        <v>76.936192773665624</v>
      </c>
      <c r="X25" s="26">
        <v>163.14620910288087</v>
      </c>
      <c r="Y25" s="26">
        <v>574713.36001928221</v>
      </c>
      <c r="Z25" s="26">
        <v>1218702.1819985202</v>
      </c>
      <c r="AA25" s="26">
        <v>1750813.1332178679</v>
      </c>
      <c r="AB25" s="26">
        <v>3668075.2983284979</v>
      </c>
      <c r="AC25" s="26">
        <v>1724140.0800578466</v>
      </c>
      <c r="AD25" s="26">
        <v>1724140.0800578466</v>
      </c>
      <c r="AE25" s="26">
        <v>8867168.5916620586</v>
      </c>
      <c r="AF25" s="29"/>
      <c r="AG25" s="30">
        <v>0</v>
      </c>
      <c r="AH25" s="31">
        <v>0</v>
      </c>
      <c r="AI25" s="31">
        <v>0</v>
      </c>
      <c r="AJ25" s="31">
        <v>0</v>
      </c>
      <c r="AK25" s="31">
        <v>0</v>
      </c>
      <c r="AL25" s="32">
        <v>0</v>
      </c>
      <c r="AM25" s="26">
        <v>0</v>
      </c>
      <c r="AN25" s="26">
        <v>0</v>
      </c>
      <c r="AO25" s="33">
        <v>0</v>
      </c>
      <c r="AP25" s="34">
        <v>0</v>
      </c>
      <c r="AQ25" s="33">
        <v>0</v>
      </c>
      <c r="AR25" s="35"/>
      <c r="AS25" s="35"/>
      <c r="AU25" s="35"/>
    </row>
    <row r="26" spans="2:47">
      <c r="B26" s="9" t="s">
        <v>29</v>
      </c>
      <c r="C26" s="25">
        <v>8975</v>
      </c>
      <c r="D26" s="26">
        <v>106.56452455941835</v>
      </c>
      <c r="E26" s="26">
        <v>225.97424670942181</v>
      </c>
      <c r="F26" s="26">
        <v>1</v>
      </c>
      <c r="G26" s="10">
        <v>1.091</v>
      </c>
      <c r="H26" s="25">
        <v>6104</v>
      </c>
      <c r="I26" s="9">
        <v>1.113</v>
      </c>
      <c r="J26" s="25"/>
      <c r="K26" s="9"/>
      <c r="L26" s="10">
        <v>0.68011142061281338</v>
      </c>
      <c r="M26" s="10">
        <v>0</v>
      </c>
      <c r="N26" s="10">
        <v>0.68011142061281338</v>
      </c>
      <c r="O26" s="8">
        <v>0.31988857938718662</v>
      </c>
      <c r="P26" s="8">
        <v>0.75696401114206124</v>
      </c>
      <c r="Q26" s="8">
        <v>0</v>
      </c>
      <c r="R26" s="8">
        <v>1.0768525905292479</v>
      </c>
      <c r="S26" s="27">
        <v>1.1748461762674094</v>
      </c>
      <c r="T26" s="26">
        <v>1123642.394734374</v>
      </c>
      <c r="U26" s="25">
        <v>2382727.6926412149</v>
      </c>
      <c r="V26" s="28">
        <v>0.85744436002809099</v>
      </c>
      <c r="W26" s="26">
        <v>107.34939655191609</v>
      </c>
      <c r="X26" s="26">
        <v>227.63859850005085</v>
      </c>
      <c r="Y26" s="26">
        <v>963460.83405344689</v>
      </c>
      <c r="Z26" s="26">
        <v>2043056.4215379565</v>
      </c>
      <c r="AA26" s="26">
        <v>2899735.8877644148</v>
      </c>
      <c r="AB26" s="26">
        <v>6136515.2374945441</v>
      </c>
      <c r="AC26" s="26">
        <v>2890382.5021603405</v>
      </c>
      <c r="AD26" s="26">
        <v>2890382.5021603405</v>
      </c>
      <c r="AE26" s="26">
        <v>14817016.129579641</v>
      </c>
      <c r="AF26" s="29">
        <v>11103520</v>
      </c>
      <c r="AG26" s="30">
        <v>934865.33333333337</v>
      </c>
      <c r="AH26" s="31">
        <v>2689732</v>
      </c>
      <c r="AI26" s="31">
        <v>2804596</v>
      </c>
      <c r="AJ26" s="31">
        <v>2804596</v>
      </c>
      <c r="AK26" s="31">
        <v>2804596</v>
      </c>
      <c r="AL26" s="32">
        <v>1754866.6666666665</v>
      </c>
      <c r="AM26" s="26">
        <v>9348653.333333334</v>
      </c>
      <c r="AN26" s="26">
        <v>934865.33333333337</v>
      </c>
      <c r="AO26" s="33">
        <v>3624597.3333333335</v>
      </c>
      <c r="AP26" s="34">
        <v>7478922.666666666</v>
      </c>
      <c r="AQ26" s="33">
        <v>934865.33333333326</v>
      </c>
      <c r="AR26" s="35"/>
      <c r="AS26" s="35"/>
      <c r="AU26" s="35"/>
    </row>
    <row r="27" spans="2:47">
      <c r="B27" s="9" t="s">
        <v>9</v>
      </c>
      <c r="C27" s="25">
        <v>7738</v>
      </c>
      <c r="D27" s="26">
        <v>106.56452455941835</v>
      </c>
      <c r="E27" s="26">
        <v>225.97424670942181</v>
      </c>
      <c r="F27" s="26">
        <v>1</v>
      </c>
      <c r="G27" s="10">
        <v>0.77700000000000002</v>
      </c>
      <c r="H27" s="25"/>
      <c r="I27" s="9"/>
      <c r="J27" s="25"/>
      <c r="K27" s="9"/>
      <c r="L27" s="10"/>
      <c r="M27" s="10"/>
      <c r="N27" s="10">
        <v>0</v>
      </c>
      <c r="O27" s="8">
        <v>1</v>
      </c>
      <c r="P27" s="8">
        <v>0</v>
      </c>
      <c r="Q27" s="8">
        <v>0</v>
      </c>
      <c r="R27" s="8">
        <v>1</v>
      </c>
      <c r="S27" s="27">
        <v>0.77700000000000002</v>
      </c>
      <c r="T27" s="26">
        <v>640711.31813868543</v>
      </c>
      <c r="U27" s="25">
        <v>1358653.436246142</v>
      </c>
      <c r="V27" s="28">
        <v>0.85744436002809099</v>
      </c>
      <c r="W27" s="26">
        <v>70.996937987099997</v>
      </c>
      <c r="X27" s="26">
        <v>150.55178678496253</v>
      </c>
      <c r="Y27" s="26">
        <v>549374.30614417978</v>
      </c>
      <c r="Z27" s="26">
        <v>1164969.72614204</v>
      </c>
      <c r="AA27" s="26">
        <v>1678072.6661031442</v>
      </c>
      <c r="AB27" s="26">
        <v>3505847.8803569614</v>
      </c>
      <c r="AC27" s="26">
        <v>1648122.9184325393</v>
      </c>
      <c r="AD27" s="26">
        <v>1648122.9184325393</v>
      </c>
      <c r="AE27" s="26">
        <v>8480166.3833251838</v>
      </c>
      <c r="AF27" s="29"/>
      <c r="AG27" s="30">
        <v>0</v>
      </c>
      <c r="AH27" s="31">
        <v>0</v>
      </c>
      <c r="AI27" s="31">
        <v>0</v>
      </c>
      <c r="AJ27" s="31">
        <v>0</v>
      </c>
      <c r="AK27" s="31">
        <v>0</v>
      </c>
      <c r="AL27" s="32">
        <v>0</v>
      </c>
      <c r="AM27" s="26">
        <v>0</v>
      </c>
      <c r="AN27" s="26">
        <v>0</v>
      </c>
      <c r="AO27" s="33">
        <v>0</v>
      </c>
      <c r="AP27" s="34">
        <v>0</v>
      </c>
      <c r="AQ27" s="33">
        <v>0</v>
      </c>
      <c r="AR27" s="35"/>
      <c r="AS27" s="35"/>
      <c r="AU27" s="35"/>
    </row>
    <row r="28" spans="2:47">
      <c r="B28" s="9" t="s">
        <v>2</v>
      </c>
      <c r="C28" s="25">
        <v>130200</v>
      </c>
      <c r="D28" s="26">
        <v>106.56452455941835</v>
      </c>
      <c r="E28" s="26">
        <v>225.97424670942181</v>
      </c>
      <c r="F28" s="26">
        <v>1</v>
      </c>
      <c r="G28" s="10">
        <v>0.84399999999999997</v>
      </c>
      <c r="H28" s="25">
        <v>7818</v>
      </c>
      <c r="I28" s="9">
        <v>1.113</v>
      </c>
      <c r="J28" s="25"/>
      <c r="K28" s="9"/>
      <c r="L28" s="10">
        <v>6.0046082949308757E-2</v>
      </c>
      <c r="M28" s="10">
        <v>0</v>
      </c>
      <c r="N28" s="10">
        <v>6.0046082949308757E-2</v>
      </c>
      <c r="O28" s="8">
        <v>0.9399539170506912</v>
      </c>
      <c r="P28" s="8">
        <v>6.6831290322580644E-2</v>
      </c>
      <c r="Q28" s="8">
        <v>0</v>
      </c>
      <c r="R28" s="8">
        <v>1.0067852073732719</v>
      </c>
      <c r="S28" s="27">
        <v>0.84972671502304153</v>
      </c>
      <c r="T28" s="26">
        <v>11789704.185621057</v>
      </c>
      <c r="U28" s="25">
        <v>25000529.334573675</v>
      </c>
      <c r="V28" s="28">
        <v>0.85744436002809099</v>
      </c>
      <c r="W28" s="26">
        <v>77.642207068819914</v>
      </c>
      <c r="X28" s="26">
        <v>164.64334005873303</v>
      </c>
      <c r="Y28" s="26">
        <v>10109015.360360352</v>
      </c>
      <c r="Z28" s="26">
        <v>21436562.875647042</v>
      </c>
      <c r="AA28" s="26">
        <v>30270203.433020532</v>
      </c>
      <c r="AB28" s="26">
        <v>64282568.323849738</v>
      </c>
      <c r="AC28" s="26">
        <v>30327046.081081055</v>
      </c>
      <c r="AD28" s="26">
        <v>30327046.081081055</v>
      </c>
      <c r="AE28" s="26">
        <v>155206863.91903239</v>
      </c>
      <c r="AF28" s="29">
        <v>16831600.000000004</v>
      </c>
      <c r="AG28" s="30">
        <v>1404963.3333333337</v>
      </c>
      <c r="AH28" s="31">
        <v>4186930.0000000028</v>
      </c>
      <c r="AI28" s="31">
        <v>4214890.0000000009</v>
      </c>
      <c r="AJ28" s="31">
        <v>4214890.0000000009</v>
      </c>
      <c r="AK28" s="31">
        <v>4214890.0000000009</v>
      </c>
      <c r="AL28" s="32">
        <v>2781966.666666667</v>
      </c>
      <c r="AM28" s="26">
        <v>14049633.333333336</v>
      </c>
      <c r="AN28" s="26">
        <v>1404963.3333333335</v>
      </c>
      <c r="AO28" s="33">
        <v>5591893.333333334</v>
      </c>
      <c r="AP28" s="34">
        <v>11239706.66666667</v>
      </c>
      <c r="AQ28" s="33">
        <v>1404963.3333333337</v>
      </c>
      <c r="AR28" s="35"/>
      <c r="AS28" s="35"/>
      <c r="AU28" s="35"/>
    </row>
    <row r="29" spans="2:47">
      <c r="B29" s="9" t="s">
        <v>3</v>
      </c>
      <c r="C29" s="25">
        <v>106316</v>
      </c>
      <c r="D29" s="26">
        <v>106.56452455941835</v>
      </c>
      <c r="E29" s="26">
        <v>225.97424670942181</v>
      </c>
      <c r="F29" s="26">
        <v>1</v>
      </c>
      <c r="G29" s="10">
        <v>0.83699999999999997</v>
      </c>
      <c r="H29" s="25">
        <v>15300</v>
      </c>
      <c r="I29" s="9">
        <v>1.113</v>
      </c>
      <c r="J29" s="25"/>
      <c r="K29" s="9"/>
      <c r="L29" s="10">
        <v>0.14391060611761164</v>
      </c>
      <c r="M29" s="10">
        <v>0</v>
      </c>
      <c r="N29" s="10">
        <v>0.14391060611761164</v>
      </c>
      <c r="O29" s="8">
        <v>0.85608939388238836</v>
      </c>
      <c r="P29" s="8">
        <v>0.16017250460890176</v>
      </c>
      <c r="Q29" s="8">
        <v>0</v>
      </c>
      <c r="R29" s="8">
        <v>1.0162618984912901</v>
      </c>
      <c r="S29" s="27">
        <v>0.85061120903720977</v>
      </c>
      <c r="T29" s="26">
        <v>9637011.5954400059</v>
      </c>
      <c r="U29" s="25">
        <v>20435660.411502752</v>
      </c>
      <c r="V29" s="28">
        <v>0.85744436002809099</v>
      </c>
      <c r="W29" s="26">
        <v>77.723026073548169</v>
      </c>
      <c r="X29" s="26">
        <v>164.81471992261157</v>
      </c>
      <c r="Y29" s="26">
        <v>8263201.2400353476</v>
      </c>
      <c r="Z29" s="26">
        <v>17522441.763292372</v>
      </c>
      <c r="AA29" s="26">
        <v>24528886.115075063</v>
      </c>
      <c r="AB29" s="26">
        <v>52495384.823768198</v>
      </c>
      <c r="AC29" s="26">
        <v>24789603.720106043</v>
      </c>
      <c r="AD29" s="26">
        <v>24789603.720106043</v>
      </c>
      <c r="AE29" s="26">
        <v>126603478.37905535</v>
      </c>
      <c r="AF29" s="29">
        <v>15476400.000000002</v>
      </c>
      <c r="AG29" s="30">
        <v>1398182.666666667</v>
      </c>
      <c r="AH29" s="31">
        <v>2892755.9999999981</v>
      </c>
      <c r="AI29" s="31">
        <v>4194548.0000000009</v>
      </c>
      <c r="AJ29" s="31">
        <v>4194548.0000000009</v>
      </c>
      <c r="AK29" s="31">
        <v>4194548.0000000009</v>
      </c>
      <c r="AL29" s="32">
        <v>2738933.333333333</v>
      </c>
      <c r="AM29" s="26">
        <v>12737466.666666668</v>
      </c>
      <c r="AN29" s="26">
        <v>1273746.6666666667</v>
      </c>
      <c r="AO29" s="33">
        <v>5397036.444444445</v>
      </c>
      <c r="AP29" s="34">
        <v>10079363.555555556</v>
      </c>
      <c r="AQ29" s="33">
        <v>1259920.4444444445</v>
      </c>
      <c r="AR29" s="35"/>
      <c r="AS29" s="35"/>
      <c r="AU29" s="35"/>
    </row>
    <row r="30" spans="2:47">
      <c r="B30" s="9" t="s">
        <v>32</v>
      </c>
      <c r="C30" s="25">
        <v>40189</v>
      </c>
      <c r="D30" s="26">
        <v>106.56452455941835</v>
      </c>
      <c r="E30" s="26">
        <v>225.97424670942181</v>
      </c>
      <c r="F30" s="26">
        <v>1</v>
      </c>
      <c r="G30" s="10">
        <v>1.0860000000000001</v>
      </c>
      <c r="H30" s="25">
        <v>17982</v>
      </c>
      <c r="I30" s="9">
        <v>1.113</v>
      </c>
      <c r="J30" s="25"/>
      <c r="K30" s="9"/>
      <c r="L30" s="10">
        <v>0.44743586553534548</v>
      </c>
      <c r="M30" s="10">
        <v>0</v>
      </c>
      <c r="N30" s="10">
        <v>0.44743586553534548</v>
      </c>
      <c r="O30" s="8">
        <v>0.55256413446465458</v>
      </c>
      <c r="P30" s="8">
        <v>0.49799611834083951</v>
      </c>
      <c r="Q30" s="8">
        <v>0</v>
      </c>
      <c r="R30" s="8">
        <v>1.050560252805494</v>
      </c>
      <c r="S30" s="27">
        <v>1.1409084345467666</v>
      </c>
      <c r="T30" s="26">
        <v>4886193.2846970921</v>
      </c>
      <c r="U30" s="25">
        <v>10361364.172092805</v>
      </c>
      <c r="V30" s="28">
        <v>0.85744436002809099</v>
      </c>
      <c r="W30" s="26">
        <v>104.24839816792291</v>
      </c>
      <c r="X30" s="26">
        <v>221.06281001164763</v>
      </c>
      <c r="Y30" s="26">
        <v>4189638.8739706539</v>
      </c>
      <c r="Z30" s="26">
        <v>8884293.2715581059</v>
      </c>
      <c r="AA30" s="26">
        <v>12647586.687096503</v>
      </c>
      <c r="AB30" s="26">
        <v>26689417.178794928</v>
      </c>
      <c r="AC30" s="26">
        <v>12568916.621911962</v>
      </c>
      <c r="AD30" s="26">
        <v>12568916.621911962</v>
      </c>
      <c r="AE30" s="26">
        <v>64474837.109715343</v>
      </c>
      <c r="AF30" s="29">
        <v>50348720</v>
      </c>
      <c r="AG30" s="30">
        <v>4221252</v>
      </c>
      <c r="AH30" s="31">
        <v>12357452</v>
      </c>
      <c r="AI30" s="31">
        <v>12663756</v>
      </c>
      <c r="AJ30" s="31">
        <v>12663756</v>
      </c>
      <c r="AK30" s="31">
        <v>12663756</v>
      </c>
      <c r="AL30" s="32">
        <v>8136200</v>
      </c>
      <c r="AM30" s="26">
        <v>42212520</v>
      </c>
      <c r="AN30" s="26">
        <v>4221252</v>
      </c>
      <c r="AO30" s="33">
        <v>16578704</v>
      </c>
      <c r="AP30" s="34">
        <v>33770016</v>
      </c>
      <c r="AQ30" s="33">
        <v>4221252</v>
      </c>
      <c r="AR30" s="35"/>
      <c r="AS30" s="35"/>
      <c r="AU30" s="35"/>
    </row>
    <row r="31" spans="2:47">
      <c r="B31" s="9" t="s">
        <v>33</v>
      </c>
      <c r="C31" s="25">
        <v>49439</v>
      </c>
      <c r="D31" s="26">
        <v>106.56452455941835</v>
      </c>
      <c r="E31" s="26">
        <v>225.97424670942181</v>
      </c>
      <c r="F31" s="26">
        <v>1</v>
      </c>
      <c r="G31" s="10">
        <v>1.099</v>
      </c>
      <c r="H31" s="25">
        <v>12272</v>
      </c>
      <c r="I31" s="9">
        <v>1.113</v>
      </c>
      <c r="J31" s="25">
        <v>36248</v>
      </c>
      <c r="K31" s="9">
        <v>1.04</v>
      </c>
      <c r="L31" s="10">
        <v>0.24822508545884828</v>
      </c>
      <c r="M31" s="10">
        <v>0.73318635085661121</v>
      </c>
      <c r="N31" s="10">
        <v>0.98141143631545946</v>
      </c>
      <c r="O31" s="8">
        <v>1.8588563684540538E-2</v>
      </c>
      <c r="P31" s="8">
        <v>0.27627452011569814</v>
      </c>
      <c r="Q31" s="8">
        <v>0.76251380489087572</v>
      </c>
      <c r="R31" s="8">
        <v>1.0573768886911143</v>
      </c>
      <c r="S31" s="27">
        <v>1.1620572006715346</v>
      </c>
      <c r="T31" s="26">
        <v>6122232.740011204</v>
      </c>
      <c r="U31" s="25">
        <v>12982434.232439112</v>
      </c>
      <c r="V31" s="28">
        <v>0.85744436002809099</v>
      </c>
      <c r="W31" s="26">
        <v>106.18082755925347</v>
      </c>
      <c r="X31" s="26">
        <v>225.16060219746626</v>
      </c>
      <c r="Y31" s="26">
        <v>5249473.9337019324</v>
      </c>
      <c r="Z31" s="26">
        <v>11131715.012040535</v>
      </c>
      <c r="AA31" s="26">
        <v>15829134.364370851</v>
      </c>
      <c r="AB31" s="26">
        <v>33438158.844640136</v>
      </c>
      <c r="AC31" s="26">
        <v>15748421.801105797</v>
      </c>
      <c r="AD31" s="26">
        <v>15748421.801105797</v>
      </c>
      <c r="AE31" s="26">
        <v>80764136.811222583</v>
      </c>
      <c r="AF31" s="29">
        <v>53028880.000000007</v>
      </c>
      <c r="AG31" s="30">
        <v>4457361.333333334</v>
      </c>
      <c r="AH31" s="31">
        <v>12912628.000000006</v>
      </c>
      <c r="AI31" s="31">
        <v>13372084.000000002</v>
      </c>
      <c r="AJ31" s="31">
        <v>13372084.000000002</v>
      </c>
      <c r="AK31" s="31">
        <v>13372084.000000002</v>
      </c>
      <c r="AL31" s="32">
        <v>8455266.6666666679</v>
      </c>
      <c r="AM31" s="26">
        <v>44573613.333333343</v>
      </c>
      <c r="AN31" s="26">
        <v>4457361.333333334</v>
      </c>
      <c r="AO31" s="33">
        <v>17369989.333333336</v>
      </c>
      <c r="AP31" s="34">
        <v>35658890.666666672</v>
      </c>
      <c r="AQ31" s="33">
        <v>4457361.333333334</v>
      </c>
      <c r="AR31" s="35"/>
      <c r="AS31" s="35"/>
      <c r="AU31" s="35"/>
    </row>
    <row r="32" spans="2:47">
      <c r="B32" s="9" t="s">
        <v>22</v>
      </c>
      <c r="C32" s="25">
        <v>39516</v>
      </c>
      <c r="D32" s="26">
        <v>106.56452455941835</v>
      </c>
      <c r="E32" s="26">
        <v>225.97424670942181</v>
      </c>
      <c r="F32" s="26">
        <v>1</v>
      </c>
      <c r="G32" s="10">
        <v>1.1080000000000001</v>
      </c>
      <c r="H32" s="25">
        <v>33187</v>
      </c>
      <c r="I32" s="9">
        <v>1.113</v>
      </c>
      <c r="J32" s="25"/>
      <c r="K32" s="9"/>
      <c r="L32" s="10">
        <v>0.83983702803927518</v>
      </c>
      <c r="M32" s="10">
        <v>0</v>
      </c>
      <c r="N32" s="10">
        <v>0.83983702803927518</v>
      </c>
      <c r="O32" s="8">
        <v>0.16016297196072482</v>
      </c>
      <c r="P32" s="8">
        <v>0.93473861220771326</v>
      </c>
      <c r="Q32" s="8">
        <v>0</v>
      </c>
      <c r="R32" s="8">
        <v>1.0949015841684382</v>
      </c>
      <c r="S32" s="27">
        <v>1.2131509552586297</v>
      </c>
      <c r="T32" s="26">
        <v>5108583.224930888</v>
      </c>
      <c r="U32" s="25">
        <v>10832950.747717831</v>
      </c>
      <c r="V32" s="28">
        <v>0.85744436002809099</v>
      </c>
      <c r="W32" s="26">
        <v>110.84942488994601</v>
      </c>
      <c r="X32" s="26">
        <v>235.06054562943481</v>
      </c>
      <c r="Y32" s="26">
        <v>4380325.8739511063</v>
      </c>
      <c r="Z32" s="26">
        <v>9288652.5210927464</v>
      </c>
      <c r="AA32" s="26">
        <v>13168029.874444135</v>
      </c>
      <c r="AB32" s="26">
        <v>27888582.279913556</v>
      </c>
      <c r="AC32" s="26">
        <v>13140977.621853318</v>
      </c>
      <c r="AD32" s="26">
        <v>13140977.621853318</v>
      </c>
      <c r="AE32" s="26">
        <v>67338567.39806433</v>
      </c>
      <c r="AF32" s="29">
        <v>26292760.000000004</v>
      </c>
      <c r="AG32" s="30">
        <v>2248369.333333334</v>
      </c>
      <c r="AH32" s="31">
        <v>6057435.9999999963</v>
      </c>
      <c r="AI32" s="31">
        <v>6745108.0000000019</v>
      </c>
      <c r="AJ32" s="31">
        <v>6745108.0000000019</v>
      </c>
      <c r="AK32" s="31">
        <v>6745108.0000000019</v>
      </c>
      <c r="AL32" s="32">
        <v>3809066.666666667</v>
      </c>
      <c r="AM32" s="26">
        <v>22483693.333333336</v>
      </c>
      <c r="AN32" s="26">
        <v>2248369.3333333335</v>
      </c>
      <c r="AO32" s="33">
        <v>8305805.333333334</v>
      </c>
      <c r="AP32" s="34">
        <v>17986954.666666672</v>
      </c>
      <c r="AQ32" s="33">
        <v>2248369.333333334</v>
      </c>
      <c r="AR32" s="35"/>
      <c r="AS32" s="35"/>
      <c r="AU32" s="35"/>
    </row>
    <row r="33" spans="1:48">
      <c r="B33" s="9" t="s">
        <v>34</v>
      </c>
      <c r="C33" s="25">
        <v>61645</v>
      </c>
      <c r="D33" s="26">
        <v>106.56452455941835</v>
      </c>
      <c r="E33" s="26">
        <v>225.97424670942181</v>
      </c>
      <c r="F33" s="26">
        <v>1</v>
      </c>
      <c r="G33" s="10">
        <v>1.087</v>
      </c>
      <c r="H33" s="25">
        <v>45988</v>
      </c>
      <c r="I33" s="9">
        <v>1.113</v>
      </c>
      <c r="J33" s="25">
        <v>21356</v>
      </c>
      <c r="K33" s="9">
        <v>1.04</v>
      </c>
      <c r="L33" s="10">
        <v>0.74601346419012082</v>
      </c>
      <c r="M33" s="10">
        <v>0.34643523400113552</v>
      </c>
      <c r="N33" s="10">
        <v>1.0924486981912565</v>
      </c>
      <c r="O33" s="8">
        <v>-9.2448698191256451E-2</v>
      </c>
      <c r="P33" s="8">
        <v>0.83031298564360445</v>
      </c>
      <c r="Q33" s="8">
        <v>0.36029264336118094</v>
      </c>
      <c r="R33" s="8">
        <v>1.0981569308135288</v>
      </c>
      <c r="S33" s="27">
        <v>1.1936965837943059</v>
      </c>
      <c r="T33" s="26">
        <v>7841595.9263883233</v>
      </c>
      <c r="U33" s="25">
        <v>16628411.188352266</v>
      </c>
      <c r="V33" s="28">
        <v>0.85744436002809099</v>
      </c>
      <c r="W33" s="26">
        <v>109.07181767703659</v>
      </c>
      <c r="X33" s="26">
        <v>231.29105993479857</v>
      </c>
      <c r="Y33" s="26">
        <v>6723732.200700921</v>
      </c>
      <c r="Z33" s="26">
        <v>14257937.389680658</v>
      </c>
      <c r="AA33" s="26">
        <v>20212840.864431426</v>
      </c>
      <c r="AB33" s="26">
        <v>42820544.109961525</v>
      </c>
      <c r="AC33" s="26">
        <v>20171196.602102764</v>
      </c>
      <c r="AD33" s="26">
        <v>20171196.602102764</v>
      </c>
      <c r="AE33" s="26">
        <v>103375778.17859846</v>
      </c>
      <c r="AF33" s="29">
        <v>29290320</v>
      </c>
      <c r="AG33" s="30">
        <v>2417182</v>
      </c>
      <c r="AH33" s="31">
        <v>7535682</v>
      </c>
      <c r="AI33" s="31">
        <v>7251546</v>
      </c>
      <c r="AJ33" s="31">
        <v>7251546</v>
      </c>
      <c r="AK33" s="31">
        <v>7251546</v>
      </c>
      <c r="AL33" s="32">
        <v>5118500</v>
      </c>
      <c r="AM33" s="26">
        <v>24171820</v>
      </c>
      <c r="AN33" s="26">
        <v>2417182</v>
      </c>
      <c r="AO33" s="33">
        <v>9952864</v>
      </c>
      <c r="AP33" s="34">
        <v>19337456</v>
      </c>
      <c r="AQ33" s="33">
        <v>2417182</v>
      </c>
      <c r="AR33" s="35"/>
      <c r="AS33" s="35"/>
      <c r="AU33" s="35"/>
    </row>
    <row r="34" spans="1:48">
      <c r="B34" s="9" t="s">
        <v>35</v>
      </c>
      <c r="C34" s="25">
        <v>22777</v>
      </c>
      <c r="D34" s="26">
        <v>106.56452455941835</v>
      </c>
      <c r="E34" s="26">
        <v>225.97424670942181</v>
      </c>
      <c r="F34" s="26">
        <v>1</v>
      </c>
      <c r="G34" s="10">
        <v>1.0860000000000001</v>
      </c>
      <c r="H34" s="25">
        <v>12014</v>
      </c>
      <c r="I34" s="9">
        <v>1.113</v>
      </c>
      <c r="J34" s="25"/>
      <c r="K34" s="9"/>
      <c r="L34" s="10">
        <v>0.52746191333362602</v>
      </c>
      <c r="M34" s="10">
        <v>0</v>
      </c>
      <c r="N34" s="10">
        <v>0.52746191333362602</v>
      </c>
      <c r="O34" s="8">
        <v>0.47253808666637398</v>
      </c>
      <c r="P34" s="8">
        <v>0.58706510954032576</v>
      </c>
      <c r="Q34" s="8">
        <v>0</v>
      </c>
      <c r="R34" s="8">
        <v>1.0596031962066998</v>
      </c>
      <c r="S34" s="27">
        <v>1.1507290710804761</v>
      </c>
      <c r="T34" s="26">
        <v>2793072.8183095418</v>
      </c>
      <c r="U34" s="25">
        <v>5922820.2699870942</v>
      </c>
      <c r="V34" s="28">
        <v>0.85744436002809099</v>
      </c>
      <c r="W34" s="26">
        <v>105.14574066853761</v>
      </c>
      <c r="X34" s="26">
        <v>222.96565991836013</v>
      </c>
      <c r="Y34" s="26">
        <v>2394904.5352072814</v>
      </c>
      <c r="Z34" s="26">
        <v>5078488.8359604888</v>
      </c>
      <c r="AA34" s="26">
        <v>7221147.5782292113</v>
      </c>
      <c r="AB34" s="26">
        <v>15248246.572472051</v>
      </c>
      <c r="AC34" s="26">
        <v>7184713.6056218445</v>
      </c>
      <c r="AD34" s="26">
        <v>7184713.6056218445</v>
      </c>
      <c r="AE34" s="26">
        <v>36838821.361944951</v>
      </c>
      <c r="AF34" s="29">
        <v>36454200.000000007</v>
      </c>
      <c r="AG34" s="30">
        <v>3048158.333333334</v>
      </c>
      <c r="AH34" s="31">
        <v>9020775.0000000056</v>
      </c>
      <c r="AI34" s="31">
        <v>9144475.0000000019</v>
      </c>
      <c r="AJ34" s="31">
        <v>9144475.0000000019</v>
      </c>
      <c r="AK34" s="31">
        <v>9144475.0000000019</v>
      </c>
      <c r="AL34" s="32">
        <v>5972616.6666666679</v>
      </c>
      <c r="AM34" s="26">
        <v>30481583.33333334</v>
      </c>
      <c r="AN34" s="26">
        <v>3048158.333333334</v>
      </c>
      <c r="AO34" s="33">
        <v>12068933.333333336</v>
      </c>
      <c r="AP34" s="34">
        <v>24385266.666666672</v>
      </c>
      <c r="AQ34" s="33">
        <v>3048158.333333334</v>
      </c>
      <c r="AR34" s="35"/>
      <c r="AS34" s="35"/>
      <c r="AU34" s="35"/>
    </row>
    <row r="35" spans="1:48">
      <c r="B35" s="9" t="s">
        <v>31</v>
      </c>
      <c r="C35" s="25">
        <v>47688</v>
      </c>
      <c r="D35" s="26">
        <v>106.56452455941835</v>
      </c>
      <c r="E35" s="26">
        <v>225.97424670942181</v>
      </c>
      <c r="F35" s="26">
        <v>1</v>
      </c>
      <c r="G35" s="10">
        <v>1.123</v>
      </c>
      <c r="H35" s="25">
        <v>5326</v>
      </c>
      <c r="I35" s="9">
        <v>1.113</v>
      </c>
      <c r="J35" s="25">
        <v>37630</v>
      </c>
      <c r="K35" s="9">
        <v>1.04</v>
      </c>
      <c r="L35" s="10">
        <v>0.11168428116087904</v>
      </c>
      <c r="M35" s="10">
        <v>0.78908740144271095</v>
      </c>
      <c r="N35" s="10">
        <v>0.90077168260358997</v>
      </c>
      <c r="O35" s="8">
        <v>9.9228317396410026E-2</v>
      </c>
      <c r="P35" s="8">
        <v>0.12430460493205837</v>
      </c>
      <c r="Q35" s="8">
        <v>0.82065089750041942</v>
      </c>
      <c r="R35" s="8">
        <v>1.0441838198288877</v>
      </c>
      <c r="S35" s="27">
        <v>1.172618429667841</v>
      </c>
      <c r="T35" s="26">
        <v>5959069.8495244151</v>
      </c>
      <c r="U35" s="25">
        <v>12636440.934752829</v>
      </c>
      <c r="V35" s="28">
        <v>0.85744436002809099</v>
      </c>
      <c r="W35" s="26">
        <v>107.14584032645853</v>
      </c>
      <c r="X35" s="26">
        <v>227.20694955401595</v>
      </c>
      <c r="Y35" s="26">
        <v>5109570.8334881542</v>
      </c>
      <c r="Z35" s="26">
        <v>10835045.010331912</v>
      </c>
      <c r="AA35" s="26">
        <v>15347021.624319188</v>
      </c>
      <c r="AB35" s="26">
        <v>32517985.867768802</v>
      </c>
      <c r="AC35" s="26">
        <v>15328712.500464462</v>
      </c>
      <c r="AD35" s="26">
        <v>15328712.500464462</v>
      </c>
      <c r="AE35" s="26">
        <v>78522432.493016914</v>
      </c>
      <c r="AF35" s="29">
        <v>24791480</v>
      </c>
      <c r="AG35" s="30">
        <v>2080314.6666666667</v>
      </c>
      <c r="AH35" s="31">
        <v>6068648</v>
      </c>
      <c r="AI35" s="31">
        <v>6240944</v>
      </c>
      <c r="AJ35" s="31">
        <v>6240944</v>
      </c>
      <c r="AK35" s="31">
        <v>6240944</v>
      </c>
      <c r="AL35" s="32">
        <v>3988333.333333333</v>
      </c>
      <c r="AM35" s="26">
        <v>20803146.666666668</v>
      </c>
      <c r="AN35" s="26">
        <v>2080314.6666666667</v>
      </c>
      <c r="AO35" s="33">
        <v>8148962.666666667</v>
      </c>
      <c r="AP35" s="34">
        <v>16642517.333333332</v>
      </c>
      <c r="AQ35" s="33">
        <v>2080314.6666666665</v>
      </c>
      <c r="AR35" s="35"/>
      <c r="AS35" s="35"/>
      <c r="AU35" s="35"/>
    </row>
    <row r="36" spans="1:48" s="20" customFormat="1">
      <c r="B36" s="36" t="s">
        <v>4</v>
      </c>
      <c r="C36" s="37">
        <v>992355</v>
      </c>
      <c r="D36" s="26">
        <v>106.56452455941835</v>
      </c>
      <c r="E36" s="26">
        <v>225.97424670942181</v>
      </c>
      <c r="F36" s="26">
        <v>1</v>
      </c>
      <c r="G36" s="13">
        <v>1.1259999999999999</v>
      </c>
      <c r="H36" s="36"/>
      <c r="I36" s="36"/>
      <c r="J36" s="36"/>
      <c r="K36" s="36"/>
      <c r="L36" s="36">
        <v>0</v>
      </c>
      <c r="M36" s="36"/>
      <c r="N36" s="36">
        <v>0</v>
      </c>
      <c r="O36" s="38">
        <v>1</v>
      </c>
      <c r="P36" s="38">
        <v>0</v>
      </c>
      <c r="Q36" s="38">
        <v>0</v>
      </c>
      <c r="R36" s="38">
        <v>1</v>
      </c>
      <c r="S36" s="36">
        <v>1.1259999999999999</v>
      </c>
      <c r="T36" s="39">
        <v>123331429.65182842</v>
      </c>
      <c r="U36" s="37">
        <v>261529125.44200727</v>
      </c>
      <c r="V36" s="37"/>
      <c r="W36" s="39">
        <v>106.56452455941835</v>
      </c>
      <c r="X36" s="39">
        <v>225.97424670942172</v>
      </c>
      <c r="Y36" s="40">
        <v>105749838.7691616</v>
      </c>
      <c r="Z36" s="40">
        <v>224246673.59332818</v>
      </c>
      <c r="AA36" s="40">
        <v>316674811.92754549</v>
      </c>
      <c r="AB36" s="40">
        <v>672740020.77998483</v>
      </c>
      <c r="AC36" s="40">
        <v>317249516.30748475</v>
      </c>
      <c r="AD36" s="40">
        <v>317249516.30748475</v>
      </c>
      <c r="AE36" s="40">
        <v>1623913865.3224995</v>
      </c>
      <c r="AF36" s="41">
        <v>334833480</v>
      </c>
      <c r="AG36" s="42">
        <v>28154699.277777787</v>
      </c>
      <c r="AH36" s="43">
        <v>81441186.500000015</v>
      </c>
      <c r="AI36" s="43">
        <v>84464097.833333328</v>
      </c>
      <c r="AJ36" s="43">
        <v>84464097.833333328</v>
      </c>
      <c r="AK36" s="43">
        <v>84464097.833333328</v>
      </c>
      <c r="AL36" s="44">
        <v>54613691.666666664</v>
      </c>
      <c r="AM36" s="44">
        <v>280219788.33333337</v>
      </c>
      <c r="AN36" s="44">
        <v>28021978.833333332</v>
      </c>
      <c r="AO36" s="44">
        <v>110701983.55555557</v>
      </c>
      <c r="AP36" s="34">
        <v>224131496.44444442</v>
      </c>
      <c r="AQ36" s="45">
        <v>28016437.055555563</v>
      </c>
      <c r="AR36" s="14"/>
      <c r="AU36" s="35"/>
      <c r="AV36" s="14"/>
    </row>
    <row r="37" spans="1:48">
      <c r="U37" s="46"/>
      <c r="AG37" s="47"/>
      <c r="AL37" s="46"/>
    </row>
    <row r="38" spans="1:48" s="15" customFormat="1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F38" s="16"/>
      <c r="AK38" s="17"/>
      <c r="AL38" s="14"/>
      <c r="AM38" s="14"/>
      <c r="AN38" s="18"/>
      <c r="AO38" s="19"/>
      <c r="AP38" s="18"/>
      <c r="AQ38" s="14"/>
      <c r="AR38" s="14"/>
      <c r="AS38" s="14"/>
      <c r="AT38" s="14"/>
      <c r="AU38" s="14"/>
      <c r="AV38" s="14"/>
    </row>
    <row r="39" spans="1:48" s="15" customFormat="1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F39" s="16"/>
      <c r="AK39" s="17"/>
      <c r="AL39" s="14"/>
      <c r="AM39" s="14"/>
      <c r="AN39" s="18"/>
      <c r="AO39" s="19"/>
      <c r="AP39" s="18"/>
      <c r="AQ39" s="14"/>
      <c r="AR39" s="14"/>
      <c r="AS39" s="14"/>
      <c r="AT39" s="14"/>
      <c r="AU39" s="14"/>
      <c r="AV39" s="14"/>
    </row>
    <row r="40" spans="1:48">
      <c r="A40" s="15"/>
      <c r="B40" s="15"/>
    </row>
    <row r="41" spans="1:48">
      <c r="A41" s="15"/>
      <c r="B41" s="15"/>
    </row>
    <row r="42" spans="1:48">
      <c r="A42" s="15"/>
      <c r="B42" s="15"/>
      <c r="AE42" s="14"/>
      <c r="AF42" s="14"/>
      <c r="AG42" s="14"/>
      <c r="AH42" s="14"/>
      <c r="AI42" s="14"/>
      <c r="AJ42" s="14"/>
      <c r="AK42" s="14"/>
      <c r="AN42" s="14"/>
      <c r="AO42" s="14"/>
      <c r="AP42" s="14"/>
    </row>
    <row r="43" spans="1:48">
      <c r="B43" s="15"/>
      <c r="AE43" s="14"/>
      <c r="AF43" s="14"/>
      <c r="AG43" s="14"/>
      <c r="AH43" s="14"/>
      <c r="AI43" s="14"/>
      <c r="AJ43" s="14"/>
      <c r="AK43" s="14"/>
      <c r="AN43" s="14"/>
      <c r="AO43" s="14"/>
      <c r="AP4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август</vt:lpstr>
      <vt:lpstr>Лист4</vt:lpstr>
      <vt:lpstr>август!Заголовки_для_печати</vt:lpstr>
      <vt:lpstr>август!Область_печати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</dc:creator>
  <cp:lastModifiedBy>чайка</cp:lastModifiedBy>
  <cp:lastPrinted>2020-07-28T09:37:27Z</cp:lastPrinted>
  <dcterms:created xsi:type="dcterms:W3CDTF">2019-12-09T08:46:05Z</dcterms:created>
  <dcterms:modified xsi:type="dcterms:W3CDTF">2020-07-28T09:37:50Z</dcterms:modified>
</cp:coreProperties>
</file>